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8970" tabRatio="805" activeTab="0"/>
  </bookViews>
  <sheets>
    <sheet name="Biểu 01" sheetId="1" r:id="rId1"/>
    <sheet name="Bieu 02" sheetId="2" r:id="rId2"/>
  </sheets>
  <definedNames>
    <definedName name="_xlnm.Print_Titles" localSheetId="0">'Biểu 01'!$7:$11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<sst xmlns="http://schemas.openxmlformats.org/spreadsheetml/2006/main" count="230" uniqueCount="161">
  <si>
    <t>Danh mục công trình, dự án</t>
  </si>
  <si>
    <t>Địa điểm XD</t>
  </si>
  <si>
    <t>Nhu cầu vốn còn thiếu</t>
  </si>
  <si>
    <t>Tổng số</t>
  </si>
  <si>
    <t>Trong đó</t>
  </si>
  <si>
    <t>Vốn NSTW</t>
  </si>
  <si>
    <t xml:space="preserve">Vốn khác (NSĐP, huy động khác…) </t>
  </si>
  <si>
    <t>I</t>
  </si>
  <si>
    <t>Trụ sở xã Mường Và</t>
  </si>
  <si>
    <t>II</t>
  </si>
  <si>
    <t>Trụ sở xã Mường Lạn</t>
  </si>
  <si>
    <t>Trụ sở xã Nậm Lạnh</t>
  </si>
  <si>
    <t>Trụ sở xã Mường Lèo</t>
  </si>
  <si>
    <t>Đường Co Pồng - Nà Lốc</t>
  </si>
  <si>
    <t>Đường Sốp Cộp - Nà Sài</t>
  </si>
  <si>
    <t>Thực hiện các dự án đầu tư</t>
  </si>
  <si>
    <t>Dự án hoàn thành từ năm 2011 trở về trước</t>
  </si>
  <si>
    <t>Dự án hoàn thành năm 2012</t>
  </si>
  <si>
    <t>Nhà 3 tầng</t>
  </si>
  <si>
    <t>Trụ sở xã Sam Kha</t>
  </si>
  <si>
    <t>Công tác lập bản đồ</t>
  </si>
  <si>
    <t>Ghi chú</t>
  </si>
  <si>
    <t xml:space="preserve">Quyết định đầu tư </t>
  </si>
  <si>
    <t>Tổng mức đầu tư được duyệt</t>
  </si>
  <si>
    <t>Lũy kế từ khởi công đến nay</t>
  </si>
  <si>
    <t>Trụ sở UBND xã Nậm Lạnh</t>
  </si>
  <si>
    <t>Trụ sở UBND xã Mường Lèo</t>
  </si>
  <si>
    <t>Điều tiết ngân sách xã</t>
  </si>
  <si>
    <t>Đường giao thông từ Huổi Làn - Huổi Áng xã Mường Lèo</t>
  </si>
  <si>
    <t>Dự án hoàn thành năm 2013</t>
  </si>
  <si>
    <t>0,9 km</t>
  </si>
  <si>
    <t>Nội dung</t>
  </si>
  <si>
    <t>Chủ đầu tư</t>
  </si>
  <si>
    <t>Năng lực
thiết kế</t>
  </si>
  <si>
    <t>Thời gian
KC-HT</t>
  </si>
  <si>
    <t>Kế hoạch NSTW năm 2014</t>
  </si>
  <si>
    <t>Tổng vốn đã bố trí từ tất cả các nguồn vốn</t>
  </si>
  <si>
    <t>Trong đó: NSTW</t>
  </si>
  <si>
    <t>NSTU</t>
  </si>
  <si>
    <t>NSĐP và các nguồn vốn khác</t>
  </si>
  <si>
    <t>TỔNG</t>
  </si>
  <si>
    <t>CT
 quyết toán</t>
  </si>
  <si>
    <t>Nhà 02 tầng</t>
  </si>
  <si>
    <t>Đang tiến hành quyết toán</t>
  </si>
  <si>
    <t>III</t>
  </si>
  <si>
    <t>Kế hoạch vốn năm 2014</t>
  </si>
  <si>
    <t>Dự án chuyển tiếp dự kiến hoàn thành năm 2014</t>
  </si>
  <si>
    <t>*</t>
  </si>
  <si>
    <t>A</t>
  </si>
  <si>
    <t>B</t>
  </si>
  <si>
    <t>Hỗ trợ thực hiện chương trình mục tiêu quốc gia NTM</t>
  </si>
  <si>
    <t>Dự án dự kiến hoàn thành năm 2013</t>
  </si>
  <si>
    <t>(Kèm theo Tờ trình số: 1245 /TTr-PTC, ngày 13/12/2012 của Phòng Tài chính - Kế hoạch huyện Sốp Cộp )</t>
  </si>
  <si>
    <t>nt</t>
  </si>
  <si>
    <t>(Kèm theo Tờ trình số: 1245/TTr-PTC ngày 13/12/2013 của Phòng Tài chính - Kế hoạch huyện Sốp Cộp)</t>
  </si>
  <si>
    <t>(Kèm theo Tờ trình số:           /TTr-UBND ngày 13/12/2013 của UBND huyện Sốp Cộp)</t>
  </si>
  <si>
    <t>(Kèm theo Quyết định số:             /QĐ-UBND ngày       /01/2013 của UBND huyện Sốp Cộp)</t>
  </si>
  <si>
    <t>(Kèm theo Tờ trình số: 2503/TTr-UBND, ngày 14/12/2012 của UBND huyện Sốp Cộp )</t>
  </si>
  <si>
    <t>(Kèm theo Tờ trình số: 2503/TTr-UBND ngày 14/12/2013 của UBND huyện Sốp Cộp)</t>
  </si>
  <si>
    <t>1.527 m</t>
  </si>
  <si>
    <t xml:space="preserve">Chủ
đầu tư </t>
  </si>
  <si>
    <t>HĐND HUYỆN SỐP CỘP</t>
  </si>
  <si>
    <t>KẾ HOẠCH PHÂN BỔ NGUỒN VỐN BỔ SUNG CÂN ĐỐI NGÂN SÁCH TỈNH (UỶ QUYỀN HUYỆN PHÂN BỔ) VÀ NGUỒN VỐN PHÂN CẤP CHO HUYỆN NĂM 2014</t>
  </si>
  <si>
    <t>(Kèm theo Nghị quyết số 60/2013/NQ-HĐND ngày 19 tháng 12 năm 2013 của HĐND huyện Sốp Cộp)</t>
  </si>
  <si>
    <t>Đơn vị tính: Triệu đồng</t>
  </si>
  <si>
    <t>STT</t>
  </si>
  <si>
    <t>NGUỒN BỔ SUNG CÂN ĐỐI NGÂN SÁCH CẤP TỈNH (UỶ QUYỀN HUYỆN PHÂN BỔ)</t>
  </si>
  <si>
    <t>Đường GT từ tỉnh lộ 105 (bản Huổi Khăng) - bản Ban - bản Pom Khăng - bản Nà Nó xã Sốp Cộp</t>
  </si>
  <si>
    <t>KẾ HOẠCH PHÂN CẤP CHO HUYỆN</t>
  </si>
  <si>
    <t>NGUỒN BỔ SUNG TRONG CÂN ĐỐI ĐƯỢC PHÂN CẤP</t>
  </si>
  <si>
    <t>Đường GT từ cầu sắt qua suối Nậm Ban nối với tỉnh lộ 105</t>
  </si>
  <si>
    <t>Đường GT TTHC huyện Sốp Cộp giai đoạn III</t>
  </si>
  <si>
    <t>Trụ sở xã Dồm Cang</t>
  </si>
  <si>
    <t>Hạng mục sân, cổng, tường rào, nhà vệ sinh + phụ trợ Trụ sở UBND xã Púng Bánh</t>
  </si>
  <si>
    <t>ĐẦU TƯ TỪ NGUỒN THU SỬ DỤNG ĐẤT</t>
  </si>
  <si>
    <t>UBND 
huyện Sốp Cộp</t>
  </si>
  <si>
    <t>UBND
huyện Sốp Cộp</t>
  </si>
  <si>
    <t>Đường vào Nghĩa trang nhân dân xã Sốp Cộp</t>
  </si>
  <si>
    <t>Chiều dài 104 m, chiều cao 4-5 m, kè rọ đá</t>
  </si>
  <si>
    <t>1.753 m</t>
  </si>
  <si>
    <t>2145,23 m</t>
  </si>
  <si>
    <t>Năng lực 
thiết kế</t>
  </si>
  <si>
    <t>Kè chống sạt lở trường THCS xã Mường Lạn</t>
  </si>
  <si>
    <t>2012 - 2014</t>
  </si>
  <si>
    <t>2013 - 2014</t>
  </si>
  <si>
    <t>2013 - 2015</t>
  </si>
  <si>
    <t>2009 - 2010</t>
  </si>
  <si>
    <t>2011 - 2012</t>
  </si>
  <si>
    <t>2011 - 2013</t>
  </si>
  <si>
    <t>2012 - 2013</t>
  </si>
  <si>
    <t>2012 - 2104</t>
  </si>
  <si>
    <t>840, 
07/5/2009</t>
  </si>
  <si>
    <t>351 07/03/2011</t>
  </si>
  <si>
    <t>868 08/6/2011</t>
  </si>
  <si>
    <t>102 28/12/2012</t>
  </si>
  <si>
    <t>3094, 31/12/2011</t>
  </si>
  <si>
    <t>3095, 31/12/2011</t>
  </si>
  <si>
    <t>TỔNG SỐ</t>
  </si>
  <si>
    <t xml:space="preserve">Đã quyết toán </t>
  </si>
  <si>
    <t>Khối lượng thực hiện đến hết
 ngày 31 tháng 12 năm 2013</t>
  </si>
  <si>
    <t>Tổng vốn  đã đầu tư từ khởi công đến hết ngày 31 tháng 12 năm 2013</t>
  </si>
  <si>
    <t>Xã
Mường Và</t>
  </si>
  <si>
    <t>Tổng mức đầu tư
được duyệt</t>
  </si>
  <si>
    <t>DỰ ÁN HOÀN THÀNH NĂM 2014</t>
  </si>
  <si>
    <t>DỰ ÁN HOÀN THÀNH NĂM 2013</t>
  </si>
  <si>
    <t>DỰ ÁN DỰ KIẾN HOÀN THÀNH NĂM 2014</t>
  </si>
  <si>
    <t>Xã 
Mường Lèo</t>
  </si>
  <si>
    <t xml:space="preserve"> Xã 
Nậm Lạnh</t>
  </si>
  <si>
    <t>Xã 
Mường Lạn</t>
  </si>
  <si>
    <t xml:space="preserve">Nhà 
02 tầng </t>
  </si>
  <si>
    <t>Nhà
02 tầng</t>
  </si>
  <si>
    <t xml:space="preserve">Nhà
02 tầng </t>
  </si>
  <si>
    <t>Số, ngày, tháng, năm ban hành</t>
  </si>
  <si>
    <t>527, 14/4/2011</t>
  </si>
  <si>
    <t>2354, 09/10/2013</t>
  </si>
  <si>
    <t>3.800</t>
  </si>
  <si>
    <t>Tổng vốn đã bố trí đến hết 
năm 2013</t>
  </si>
  <si>
    <t>Quyết định đầu tư được duyệt</t>
  </si>
  <si>
    <t>Khối lượng hoàn thành đến ngày 31/12/2013</t>
  </si>
  <si>
    <t>UBND huyện</t>
  </si>
  <si>
    <t>UBND 
Xã Sốp Cộp</t>
  </si>
  <si>
    <t>UBND
Xã Sốp Cộp</t>
  </si>
  <si>
    <t>UBND xã</t>
  </si>
  <si>
    <t xml:space="preserve">UBND huyện </t>
  </si>
  <si>
    <t>UBND
Xã Púng Bánh</t>
  </si>
  <si>
    <t>Xã Sốp Cộp</t>
  </si>
  <si>
    <t>Huyện Sốp Cộp</t>
  </si>
  <si>
    <t>Xã Púng Bánh</t>
  </si>
  <si>
    <t>Xã Mường Lạn</t>
  </si>
  <si>
    <t xml:space="preserve"> Xã Nậm Lạnh</t>
  </si>
  <si>
    <t>Xã Mường Lèo</t>
  </si>
  <si>
    <t>Số QĐ, ngày tháng, năm ban hành</t>
  </si>
  <si>
    <t>2043
06/11/2012</t>
  </si>
  <si>
    <t>129 28/01/2013</t>
  </si>
  <si>
    <t>128
28/01/2013</t>
  </si>
  <si>
    <t>528 14/4/2011</t>
  </si>
  <si>
    <t>526 14/4/2011</t>
  </si>
  <si>
    <t>198 09/02/2012</t>
  </si>
  <si>
    <t>3094 31/12/2011</t>
  </si>
  <si>
    <t>3095 31/12/2011</t>
  </si>
  <si>
    <t>542 21/03/2012</t>
  </si>
  <si>
    <t>500,000</t>
  </si>
  <si>
    <t>189,755</t>
  </si>
  <si>
    <t>310,245</t>
  </si>
  <si>
    <t>7.180,00</t>
  </si>
  <si>
    <t>6.130,00</t>
  </si>
  <si>
    <t>1.000,00</t>
  </si>
  <si>
    <t>5.130,00</t>
  </si>
  <si>
    <t>40,420</t>
  </si>
  <si>
    <t>40,42</t>
  </si>
  <si>
    <t xml:space="preserve"> 2.935,77</t>
  </si>
  <si>
    <t>3.125,53</t>
  </si>
  <si>
    <t xml:space="preserve"> 189,76</t>
  </si>
  <si>
    <t>0,00</t>
  </si>
  <si>
    <t>19,441</t>
  </si>
  <si>
    <t>Thời gian 
KC-HT</t>
  </si>
  <si>
    <t xml:space="preserve"> </t>
  </si>
  <si>
    <t>Biểu số 01</t>
  </si>
  <si>
    <r>
      <t xml:space="preserve">KẾ HOẠCH PHÂN BỔ NGUỒN HỖ TRỢ PHÁT TRIỂN KINH TẾ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XÃ HỘI TUYẾN BIÊN GIỚI VIỆT NAM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LÀO NĂM 2014</t>
    </r>
  </si>
  <si>
    <t>Biểu số 02</t>
  </si>
  <si>
    <t>Tổng mức 
đầu tư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</si>
</sst>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_(* #,##0_);_(* \(#,##0\);_(* &quot;-&quot;??_);_(@_)"/>
    <numFmt numFmtId="171" formatCode="#,##0.0"/>
    <numFmt numFmtId="172" formatCode="_(* #,##0.0_);_(* \(#,##0.0\);_(* &quot;-&quot;??_);_(@_)"/>
    <numFmt numFmtId="173" formatCode="#,##0.000"/>
    <numFmt numFmtId="174" formatCode="_(* #,##0.000_);_(* \(#,##0.000\);_(* &quot;-&quot;??_);_(@_)"/>
    <numFmt numFmtId="175" formatCode="_(* #.##0.00_);_(* \(#.##0.00\);_(* &quot;-&quot;??_);_(@_)"/>
    <numFmt numFmtId="176" formatCode="_(* #.##0.0_);_(* \(#.##0.0\);_(* &quot;-&quot;??_);_(@_)"/>
    <numFmt numFmtId="177" formatCode="_(* #.##0._);_(* \(#.##0.\);_(* &quot;-&quot;??_);_(@_)"/>
    <numFmt numFmtId="178" formatCode="#.##0.00"/>
    <numFmt numFmtId="179" formatCode="_(* #,##0.0_);_(* \(#,##0.0\);_(* &quot;-&quot;?_);_(@_)"/>
    <numFmt numFmtId="180" formatCode="#,##0.0_);\(#,##0.0\)"/>
    <numFmt numFmtId="181" formatCode="_(* #,##0.0000_);_(* \(#,##0.0000\);_(* &quot;-&quot;??_);_(@_)"/>
    <numFmt numFmtId="182" formatCode="_(* #,##0.000_);_(* \(#,##0.000\);_(* &quot;-&quot;???_);_(@_)"/>
    <numFmt numFmtId="183" formatCode="_(* #,##0.00000_);_(* \(#,##0.00000\);_(* &quot;-&quot;??_);_(@_)"/>
    <numFmt numFmtId="184" formatCode="[$-409]yyyy&quot;年&quot;m&quot;月&quot;d&quot;日&quot;dddd"/>
    <numFmt numFmtId="185" formatCode="hh:mm:ss"/>
  </numFmts>
  <fonts count="43">
    <font>
      <sz val="10"/>
      <name val="Arial"/>
      <family val="0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0"/>
      <color indexed="12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31" fillId="0" borderId="0" xfId="0" applyFont="1" applyAlignment="1">
      <alignment vertical="center"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3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82" fontId="1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1" fontId="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35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right" vertical="center" wrapText="1"/>
    </xf>
    <xf numFmtId="170" fontId="35" fillId="0" borderId="0" xfId="42" applyNumberFormat="1" applyFont="1" applyFill="1" applyAlignment="1">
      <alignment horizontal="right" vertical="center" wrapText="1"/>
    </xf>
    <xf numFmtId="43" fontId="35" fillId="0" borderId="0" xfId="42" applyFont="1" applyFill="1" applyAlignment="1">
      <alignment horizontal="right" vertical="center" wrapText="1"/>
    </xf>
    <xf numFmtId="3" fontId="37" fillId="0" borderId="17" xfId="60" applyNumberFormat="1" applyFont="1" applyFill="1" applyBorder="1" applyAlignment="1">
      <alignment horizontal="center" vertical="center" wrapText="1"/>
      <protection/>
    </xf>
    <xf numFmtId="3" fontId="37" fillId="0" borderId="18" xfId="60" applyNumberFormat="1" applyFont="1" applyFill="1" applyBorder="1" applyAlignment="1">
      <alignment horizontal="center" vertical="center" wrapText="1"/>
      <protection/>
    </xf>
    <xf numFmtId="3" fontId="37" fillId="0" borderId="17" xfId="60" applyNumberFormat="1" applyFont="1" applyFill="1" applyBorder="1" applyAlignment="1">
      <alignment vertical="center" wrapText="1"/>
      <protection/>
    </xf>
    <xf numFmtId="3" fontId="37" fillId="0" borderId="18" xfId="60" applyNumberFormat="1" applyFont="1" applyFill="1" applyBorder="1" applyAlignment="1">
      <alignment vertical="center" wrapText="1"/>
      <protection/>
    </xf>
    <xf numFmtId="4" fontId="37" fillId="0" borderId="18" xfId="60" applyNumberFormat="1" applyFont="1" applyFill="1" applyBorder="1" applyAlignment="1">
      <alignment vertical="center" wrapText="1"/>
      <protection/>
    </xf>
    <xf numFmtId="3" fontId="37" fillId="0" borderId="18" xfId="60" applyNumberFormat="1" applyFont="1" applyFill="1" applyBorder="1" applyAlignment="1">
      <alignment horizontal="right" vertical="center" wrapText="1"/>
      <protection/>
    </xf>
    <xf numFmtId="173" fontId="37" fillId="0" borderId="18" xfId="60" applyNumberFormat="1" applyFont="1" applyFill="1" applyBorder="1" applyAlignment="1">
      <alignment vertical="center" wrapText="1"/>
      <protection/>
    </xf>
    <xf numFmtId="3" fontId="37" fillId="0" borderId="19" xfId="60" applyNumberFormat="1" applyFont="1" applyFill="1" applyBorder="1" applyAlignment="1">
      <alignment vertical="center" wrapText="1"/>
      <protection/>
    </xf>
    <xf numFmtId="173" fontId="37" fillId="0" borderId="18" xfId="60" applyNumberFormat="1" applyFont="1" applyFill="1" applyBorder="1" applyAlignment="1">
      <alignment horizontal="right" vertical="center" wrapText="1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4" fontId="2" fillId="0" borderId="18" xfId="60" applyNumberFormat="1" applyFont="1" applyFill="1" applyBorder="1" applyAlignment="1">
      <alignment vertical="center" wrapText="1"/>
      <protection/>
    </xf>
    <xf numFmtId="3" fontId="2" fillId="0" borderId="18" xfId="60" applyNumberFormat="1" applyFont="1" applyFill="1" applyBorder="1" applyAlignment="1">
      <alignment vertical="center" wrapText="1"/>
      <protection/>
    </xf>
    <xf numFmtId="4" fontId="2" fillId="0" borderId="18" xfId="60" applyNumberFormat="1" applyFont="1" applyFill="1" applyBorder="1" applyAlignment="1">
      <alignment horizontal="right" vertical="center" wrapText="1"/>
      <protection/>
    </xf>
    <xf numFmtId="0" fontId="2" fillId="0" borderId="18" xfId="0" applyFont="1" applyFill="1" applyBorder="1" applyAlignment="1">
      <alignment horizontal="right" vertical="center"/>
    </xf>
    <xf numFmtId="4" fontId="2" fillId="0" borderId="19" xfId="60" applyNumberFormat="1" applyFont="1" applyFill="1" applyBorder="1" applyAlignment="1">
      <alignment vertical="center" wrapText="1"/>
      <protection/>
    </xf>
    <xf numFmtId="0" fontId="37" fillId="0" borderId="17" xfId="0" applyFont="1" applyFill="1" applyBorder="1" applyAlignment="1">
      <alignment horizontal="center" vertical="center"/>
    </xf>
    <xf numFmtId="173" fontId="2" fillId="0" borderId="18" xfId="60" applyNumberFormat="1" applyFont="1" applyFill="1" applyBorder="1" applyAlignment="1">
      <alignment horizontal="right" vertical="center" wrapText="1"/>
      <protection/>
    </xf>
    <xf numFmtId="3" fontId="2" fillId="0" borderId="19" xfId="60" applyNumberFormat="1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1" fontId="2" fillId="0" borderId="18" xfId="60" applyNumberFormat="1" applyFont="1" applyFill="1" applyBorder="1" applyAlignment="1">
      <alignment horizontal="center" vertical="center" wrapText="1"/>
      <protection/>
    </xf>
    <xf numFmtId="174" fontId="2" fillId="0" borderId="18" xfId="60" applyNumberFormat="1" applyFont="1" applyFill="1" applyBorder="1" applyAlignment="1">
      <alignment horizontal="center" vertical="center" wrapText="1"/>
      <protection/>
    </xf>
    <xf numFmtId="174" fontId="2" fillId="0" borderId="18" xfId="42" applyNumberFormat="1" applyFont="1" applyFill="1" applyBorder="1" applyAlignment="1">
      <alignment horizontal="right" vertical="center"/>
    </xf>
    <xf numFmtId="43" fontId="2" fillId="0" borderId="18" xfId="42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174" fontId="2" fillId="0" borderId="18" xfId="42" applyNumberFormat="1" applyFont="1" applyFill="1" applyBorder="1" applyAlignment="1">
      <alignment vertical="center"/>
    </xf>
    <xf numFmtId="171" fontId="2" fillId="0" borderId="18" xfId="60" applyNumberFormat="1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2" fillId="0" borderId="18" xfId="60" applyNumberFormat="1" applyFont="1" applyFill="1" applyBorder="1" applyAlignment="1">
      <alignment horizontal="center" vertical="center" wrapText="1"/>
      <protection/>
    </xf>
    <xf numFmtId="43" fontId="2" fillId="0" borderId="18" xfId="42" applyNumberFormat="1" applyFont="1" applyFill="1" applyBorder="1" applyAlignment="1">
      <alignment horizontal="right" vertical="center"/>
    </xf>
    <xf numFmtId="170" fontId="2" fillId="0" borderId="18" xfId="42" applyNumberFormat="1" applyFont="1" applyFill="1" applyBorder="1" applyAlignment="1">
      <alignment horizontal="right" vertical="center" wrapText="1"/>
    </xf>
    <xf numFmtId="173" fontId="2" fillId="0" borderId="18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43" fontId="2" fillId="0" borderId="18" xfId="42" applyNumberFormat="1" applyFont="1" applyFill="1" applyBorder="1" applyAlignment="1">
      <alignment horizontal="center" vertical="center" wrapText="1"/>
    </xf>
    <xf numFmtId="174" fontId="2" fillId="0" borderId="18" xfId="42" applyNumberFormat="1" applyFont="1" applyFill="1" applyBorder="1" applyAlignment="1">
      <alignment horizontal="righ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center" vertical="center" wrapText="1"/>
    </xf>
    <xf numFmtId="170" fontId="37" fillId="0" borderId="18" xfId="42" applyNumberFormat="1" applyFont="1" applyFill="1" applyBorder="1" applyAlignment="1">
      <alignment horizontal="right" vertical="center" wrapText="1"/>
    </xf>
    <xf numFmtId="174" fontId="37" fillId="0" borderId="18" xfId="42" applyNumberFormat="1" applyFont="1" applyFill="1" applyBorder="1" applyAlignment="1">
      <alignment horizontal="right" vertical="center" wrapText="1"/>
    </xf>
    <xf numFmtId="170" fontId="37" fillId="0" borderId="19" xfId="42" applyNumberFormat="1" applyFont="1" applyFill="1" applyBorder="1" applyAlignment="1">
      <alignment horizontal="right" vertical="center" wrapText="1"/>
    </xf>
    <xf numFmtId="170" fontId="2" fillId="0" borderId="18" xfId="0" applyNumberFormat="1" applyFont="1" applyFill="1" applyBorder="1" applyAlignment="1">
      <alignment horizontal="right" vertical="center"/>
    </xf>
    <xf numFmtId="174" fontId="2" fillId="0" borderId="18" xfId="0" applyNumberFormat="1" applyFont="1" applyFill="1" applyBorder="1" applyAlignment="1">
      <alignment horizontal="right" vertical="center"/>
    </xf>
    <xf numFmtId="170" fontId="2" fillId="0" borderId="19" xfId="42" applyNumberFormat="1" applyFont="1" applyFill="1" applyBorder="1" applyAlignment="1">
      <alignment horizontal="right" vertical="center" wrapText="1"/>
    </xf>
    <xf numFmtId="0" fontId="2" fillId="0" borderId="18" xfId="61" applyFont="1" applyFill="1" applyBorder="1" applyAlignment="1">
      <alignment horizontal="center" vertical="center" wrapText="1"/>
      <protection/>
    </xf>
    <xf numFmtId="43" fontId="2" fillId="0" borderId="18" xfId="61" applyNumberFormat="1" applyFont="1" applyFill="1" applyBorder="1" applyAlignment="1">
      <alignment horizontal="right" vertical="center"/>
      <protection/>
    </xf>
    <xf numFmtId="43" fontId="2" fillId="0" borderId="18" xfId="45" applyFont="1" applyFill="1" applyBorder="1" applyAlignment="1">
      <alignment vertical="center"/>
    </xf>
    <xf numFmtId="43" fontId="2" fillId="0" borderId="18" xfId="42" applyNumberFormat="1" applyFont="1" applyFill="1" applyBorder="1" applyAlignment="1">
      <alignment horizontal="right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/>
    </xf>
    <xf numFmtId="43" fontId="38" fillId="0" borderId="18" xfId="42" applyFont="1" applyFill="1" applyBorder="1" applyAlignment="1">
      <alignment horizontal="center" vertical="center" wrapText="1"/>
    </xf>
    <xf numFmtId="0" fontId="38" fillId="0" borderId="18" xfId="0" applyFont="1" applyFill="1" applyBorder="1" applyAlignment="1" quotePrefix="1">
      <alignment horizontal="center" vertical="center" wrapText="1"/>
    </xf>
    <xf numFmtId="43" fontId="38" fillId="0" borderId="18" xfId="42" applyFont="1" applyFill="1" applyBorder="1" applyAlignment="1">
      <alignment vertical="center"/>
    </xf>
    <xf numFmtId="43" fontId="38" fillId="0" borderId="18" xfId="42" applyFont="1" applyFill="1" applyBorder="1" applyAlignment="1">
      <alignment horizontal="right" vertical="center"/>
    </xf>
    <xf numFmtId="174" fontId="38" fillId="0" borderId="18" xfId="42" applyNumberFormat="1" applyFont="1" applyFill="1" applyBorder="1" applyAlignment="1">
      <alignment vertical="center"/>
    </xf>
    <xf numFmtId="170" fontId="38" fillId="0" borderId="19" xfId="42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vertical="center" wrapText="1"/>
    </xf>
    <xf numFmtId="170" fontId="2" fillId="0" borderId="19" xfId="42" applyNumberFormat="1" applyFont="1" applyFill="1" applyBorder="1" applyAlignment="1">
      <alignment horizontal="center" vertical="center" wrapText="1"/>
    </xf>
    <xf numFmtId="172" fontId="2" fillId="0" borderId="18" xfId="42" applyNumberFormat="1" applyFont="1" applyFill="1" applyBorder="1" applyAlignment="1">
      <alignment horizontal="right" vertical="center" wrapText="1"/>
    </xf>
    <xf numFmtId="43" fontId="2" fillId="0" borderId="18" xfId="0" applyNumberFormat="1" applyFont="1" applyFill="1" applyBorder="1" applyAlignment="1">
      <alignment horizontal="right" vertical="center"/>
    </xf>
    <xf numFmtId="0" fontId="37" fillId="0" borderId="18" xfId="0" applyFont="1" applyFill="1" applyBorder="1" applyAlignment="1">
      <alignment vertical="center" wrapText="1"/>
    </xf>
    <xf numFmtId="171" fontId="2" fillId="0" borderId="18" xfId="60" applyNumberFormat="1" applyFont="1" applyFill="1" applyBorder="1" applyAlignment="1">
      <alignment horizontal="center" vertical="center" wrapText="1"/>
      <protection/>
    </xf>
    <xf numFmtId="171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73" fontId="2" fillId="0" borderId="18" xfId="44" applyNumberFormat="1" applyFont="1" applyFill="1" applyBorder="1" applyAlignment="1">
      <alignment horizontal="right" vertical="center" wrapText="1"/>
    </xf>
    <xf numFmtId="174" fontId="2" fillId="0" borderId="18" xfId="61" applyNumberFormat="1" applyFont="1" applyFill="1" applyBorder="1" applyAlignment="1">
      <alignment horizontal="right" vertical="center"/>
      <protection/>
    </xf>
    <xf numFmtId="0" fontId="37" fillId="0" borderId="18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170" fontId="2" fillId="0" borderId="21" xfId="42" applyNumberFormat="1" applyFont="1" applyFill="1" applyBorder="1" applyAlignment="1">
      <alignment horizontal="right" vertical="center"/>
    </xf>
    <xf numFmtId="170" fontId="2" fillId="0" borderId="21" xfId="42" applyNumberFormat="1" applyFont="1" applyFill="1" applyBorder="1" applyAlignment="1">
      <alignment horizontal="right" vertical="center" wrapText="1"/>
    </xf>
    <xf numFmtId="43" fontId="2" fillId="0" borderId="21" xfId="42" applyNumberFormat="1" applyFont="1" applyFill="1" applyBorder="1" applyAlignment="1">
      <alignment horizontal="right" vertical="center" wrapText="1"/>
    </xf>
    <xf numFmtId="39" fontId="2" fillId="0" borderId="21" xfId="42" applyNumberFormat="1" applyFont="1" applyFill="1" applyBorder="1" applyAlignment="1">
      <alignment horizontal="right" vertical="center" wrapText="1"/>
    </xf>
    <xf numFmtId="174" fontId="2" fillId="0" borderId="21" xfId="42" applyNumberFormat="1" applyFont="1" applyFill="1" applyBorder="1" applyAlignment="1">
      <alignment horizontal="right" vertical="center" wrapText="1"/>
    </xf>
    <xf numFmtId="170" fontId="37" fillId="0" borderId="22" xfId="42" applyNumberFormat="1" applyFont="1" applyFill="1" applyBorder="1" applyAlignment="1">
      <alignment horizontal="right" vertical="center" wrapText="1"/>
    </xf>
    <xf numFmtId="43" fontId="2" fillId="0" borderId="18" xfId="42" applyFont="1" applyFill="1" applyBorder="1" applyAlignment="1">
      <alignment horizontal="center" vertical="center" wrapText="1"/>
    </xf>
    <xf numFmtId="0" fontId="2" fillId="0" borderId="18" xfId="0" applyFont="1" applyFill="1" applyBorder="1" applyAlignment="1" quotePrefix="1">
      <alignment horizontal="center" vertical="center" wrapText="1"/>
    </xf>
    <xf numFmtId="43" fontId="2" fillId="0" borderId="18" xfId="42" applyFont="1" applyFill="1" applyBorder="1" applyAlignment="1">
      <alignment vertical="center"/>
    </xf>
    <xf numFmtId="43" fontId="2" fillId="0" borderId="18" xfId="0" applyNumberFormat="1" applyFont="1" applyFill="1" applyBorder="1" applyAlignment="1">
      <alignment vertical="center"/>
    </xf>
    <xf numFmtId="39" fontId="2" fillId="0" borderId="18" xfId="42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3" fontId="37" fillId="24" borderId="18" xfId="60" applyNumberFormat="1" applyFont="1" applyFill="1" applyBorder="1" applyAlignment="1">
      <alignment horizontal="center" vertical="center" wrapText="1"/>
      <protection/>
    </xf>
    <xf numFmtId="3" fontId="2" fillId="24" borderId="18" xfId="60" applyNumberFormat="1" applyFont="1" applyFill="1" applyBorder="1" applyAlignment="1">
      <alignment horizontal="center" vertical="center" wrapText="1"/>
      <protection/>
    </xf>
    <xf numFmtId="0" fontId="2" fillId="24" borderId="18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1" fontId="37" fillId="24" borderId="18" xfId="60" applyNumberFormat="1" applyFont="1" applyFill="1" applyBorder="1" applyAlignment="1">
      <alignment horizontal="center" vertical="center" wrapText="1"/>
      <protection/>
    </xf>
    <xf numFmtId="173" fontId="37" fillId="24" borderId="18" xfId="0" applyNumberFormat="1" applyFont="1" applyFill="1" applyBorder="1" applyAlignment="1">
      <alignment horizontal="right" vertical="center" wrapText="1"/>
    </xf>
    <xf numFmtId="3" fontId="37" fillId="24" borderId="18" xfId="0" applyNumberFormat="1" applyFont="1" applyFill="1" applyBorder="1" applyAlignment="1">
      <alignment horizontal="right" vertical="center" wrapText="1"/>
    </xf>
    <xf numFmtId="171" fontId="37" fillId="24" borderId="18" xfId="0" applyNumberFormat="1" applyFont="1" applyFill="1" applyBorder="1" applyAlignment="1">
      <alignment horizontal="right" vertical="center" wrapText="1"/>
    </xf>
    <xf numFmtId="171" fontId="37" fillId="24" borderId="18" xfId="0" applyNumberFormat="1" applyFont="1" applyFill="1" applyBorder="1" applyAlignment="1">
      <alignment horizontal="center" vertical="center" wrapText="1"/>
    </xf>
    <xf numFmtId="171" fontId="37" fillId="24" borderId="18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3" fontId="2" fillId="24" borderId="18" xfId="0" applyNumberFormat="1" applyFont="1" applyFill="1" applyBorder="1" applyAlignment="1">
      <alignment horizontal="right" vertical="center" wrapText="1"/>
    </xf>
    <xf numFmtId="171" fontId="2" fillId="0" borderId="18" xfId="61" applyNumberFormat="1" applyFont="1" applyFill="1" applyBorder="1" applyAlignment="1">
      <alignment horizontal="right" vertical="center"/>
      <protection/>
    </xf>
    <xf numFmtId="173" fontId="2" fillId="24" borderId="18" xfId="0" applyNumberFormat="1" applyFont="1" applyFill="1" applyBorder="1" applyAlignment="1">
      <alignment horizontal="right" vertical="center" wrapText="1"/>
    </xf>
    <xf numFmtId="171" fontId="37" fillId="24" borderId="18" xfId="60" applyNumberFormat="1" applyFont="1" applyFill="1" applyBorder="1" applyAlignment="1">
      <alignment horizontal="center" vertical="center" wrapText="1"/>
      <protection/>
    </xf>
    <xf numFmtId="0" fontId="37" fillId="24" borderId="18" xfId="0" applyNumberFormat="1" applyFont="1" applyFill="1" applyBorder="1" applyAlignment="1">
      <alignment horizontal="center" vertical="center" wrapText="1"/>
    </xf>
    <xf numFmtId="3" fontId="37" fillId="24" borderId="18" xfId="44" applyNumberFormat="1" applyFont="1" applyFill="1" applyBorder="1" applyAlignment="1">
      <alignment horizontal="right" vertical="center" wrapText="1"/>
    </xf>
    <xf numFmtId="3" fontId="37" fillId="24" borderId="18" xfId="44" applyNumberFormat="1" applyFont="1" applyFill="1" applyBorder="1" applyAlignment="1" quotePrefix="1">
      <alignment horizontal="right" vertical="center" wrapText="1"/>
    </xf>
    <xf numFmtId="173" fontId="37" fillId="24" borderId="18" xfId="44" applyNumberFormat="1" applyFont="1" applyFill="1" applyBorder="1" applyAlignment="1">
      <alignment horizontal="right" vertical="center" wrapText="1"/>
    </xf>
    <xf numFmtId="171" fontId="2" fillId="24" borderId="18" xfId="0" applyNumberFormat="1" applyFont="1" applyFill="1" applyBorder="1" applyAlignment="1">
      <alignment horizontal="left" vertical="center" wrapText="1"/>
    </xf>
    <xf numFmtId="171" fontId="2" fillId="24" borderId="18" xfId="60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36" fillId="0" borderId="23" xfId="0" applyFont="1" applyBorder="1" applyAlignment="1">
      <alignment horizontal="right" vertical="center"/>
    </xf>
    <xf numFmtId="171" fontId="2" fillId="24" borderId="18" xfId="0" applyNumberFormat="1" applyFont="1" applyFill="1" applyBorder="1" applyAlignment="1">
      <alignment horizontal="center" vertical="center" wrapText="1"/>
    </xf>
    <xf numFmtId="0" fontId="2" fillId="24" borderId="18" xfId="0" applyNumberFormat="1" applyFont="1" applyFill="1" applyBorder="1" applyAlignment="1">
      <alignment horizontal="center" vertical="center" wrapText="1"/>
    </xf>
    <xf numFmtId="173" fontId="2" fillId="24" borderId="18" xfId="44" applyNumberFormat="1" applyFont="1" applyFill="1" applyBorder="1" applyAlignment="1">
      <alignment horizontal="right" vertical="center" wrapText="1"/>
    </xf>
    <xf numFmtId="3" fontId="2" fillId="24" borderId="18" xfId="44" applyNumberFormat="1" applyFont="1" applyFill="1" applyBorder="1" applyAlignment="1">
      <alignment horizontal="right" vertical="center" wrapText="1"/>
    </xf>
    <xf numFmtId="173" fontId="2" fillId="24" borderId="18" xfId="44" applyNumberFormat="1" applyFont="1" applyFill="1" applyBorder="1" applyAlignment="1" quotePrefix="1">
      <alignment horizontal="right" vertical="center" wrapText="1"/>
    </xf>
    <xf numFmtId="0" fontId="0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3" fontId="37" fillId="0" borderId="24" xfId="60" applyNumberFormat="1" applyFont="1" applyFill="1" applyBorder="1" applyAlignment="1">
      <alignment horizontal="center" vertical="center" wrapText="1"/>
      <protection/>
    </xf>
    <xf numFmtId="3" fontId="37" fillId="0" borderId="18" xfId="60" applyNumberFormat="1" applyFont="1" applyFill="1" applyBorder="1" applyAlignment="1">
      <alignment horizontal="center" vertical="center" wrapText="1"/>
      <protection/>
    </xf>
    <xf numFmtId="170" fontId="37" fillId="0" borderId="18" xfId="42" applyNumberFormat="1" applyFont="1" applyFill="1" applyBorder="1" applyAlignment="1">
      <alignment horizontal="center" vertical="center" wrapText="1"/>
    </xf>
    <xf numFmtId="170" fontId="37" fillId="0" borderId="18" xfId="42" applyNumberFormat="1" applyFont="1" applyFill="1" applyBorder="1" applyAlignment="1">
      <alignment horizontal="center" vertical="center" wrapText="1"/>
    </xf>
    <xf numFmtId="0" fontId="37" fillId="0" borderId="18" xfId="59" applyFont="1" applyFill="1" applyBorder="1" applyAlignment="1">
      <alignment horizontal="center" vertical="center" wrapText="1"/>
      <protection/>
    </xf>
    <xf numFmtId="0" fontId="38" fillId="0" borderId="0" xfId="0" applyFont="1" applyFill="1" applyAlignment="1">
      <alignment horizontal="center" vertical="center"/>
    </xf>
    <xf numFmtId="3" fontId="37" fillId="0" borderId="24" xfId="60" applyNumberFormat="1" applyFont="1" applyFill="1" applyBorder="1" applyAlignment="1">
      <alignment horizontal="center" vertical="center" wrapText="1"/>
      <protection/>
    </xf>
    <xf numFmtId="3" fontId="37" fillId="0" borderId="18" xfId="60" applyNumberFormat="1" applyFont="1" applyFill="1" applyBorder="1" applyAlignment="1">
      <alignment horizontal="center" vertical="center" wrapText="1"/>
      <protection/>
    </xf>
    <xf numFmtId="0" fontId="35" fillId="0" borderId="0" xfId="0" applyFont="1" applyFill="1" applyBorder="1" applyAlignment="1">
      <alignment horizontal="right" vertical="center" wrapText="1"/>
    </xf>
    <xf numFmtId="3" fontId="37" fillId="0" borderId="25" xfId="60" applyNumberFormat="1" applyFont="1" applyFill="1" applyBorder="1" applyAlignment="1">
      <alignment horizontal="center" vertical="center" wrapText="1"/>
      <protection/>
    </xf>
    <xf numFmtId="3" fontId="37" fillId="0" borderId="19" xfId="60" applyNumberFormat="1" applyFont="1" applyFill="1" applyBorder="1" applyAlignment="1">
      <alignment horizontal="center" vertical="center" wrapText="1"/>
      <protection/>
    </xf>
    <xf numFmtId="0" fontId="37" fillId="0" borderId="18" xfId="59" applyFont="1" applyFill="1" applyBorder="1" applyAlignment="1">
      <alignment horizontal="center" vertical="center" wrapText="1"/>
      <protection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right"/>
    </xf>
    <xf numFmtId="3" fontId="37" fillId="0" borderId="26" xfId="60" applyNumberFormat="1" applyFont="1" applyFill="1" applyBorder="1" applyAlignment="1">
      <alignment horizontal="center" vertical="center" wrapText="1"/>
      <protection/>
    </xf>
    <xf numFmtId="3" fontId="37" fillId="0" borderId="17" xfId="60" applyNumberFormat="1" applyFont="1" applyFill="1" applyBorder="1" applyAlignment="1">
      <alignment horizontal="center" vertical="center" wrapText="1"/>
      <protection/>
    </xf>
    <xf numFmtId="3" fontId="37" fillId="24" borderId="18" xfId="60" applyNumberFormat="1" applyFont="1" applyFill="1" applyBorder="1" applyAlignment="1">
      <alignment horizontal="center" vertical="center" wrapText="1"/>
      <protection/>
    </xf>
    <xf numFmtId="3" fontId="2" fillId="24" borderId="18" xfId="60" applyNumberFormat="1" applyFont="1" applyFill="1" applyBorder="1" applyAlignment="1">
      <alignment horizontal="center" vertical="center" wrapText="1"/>
      <protection/>
    </xf>
    <xf numFmtId="0" fontId="2" fillId="24" borderId="18" xfId="0" applyFont="1" applyFill="1" applyBorder="1" applyAlignment="1">
      <alignment horizontal="center" vertical="center" wrapText="1"/>
    </xf>
    <xf numFmtId="3" fontId="37" fillId="24" borderId="27" xfId="60" applyNumberFormat="1" applyFont="1" applyFill="1" applyBorder="1" applyAlignment="1">
      <alignment horizontal="center" vertical="center" wrapText="1"/>
      <protection/>
    </xf>
    <xf numFmtId="3" fontId="37" fillId="24" borderId="28" xfId="60" applyNumberFormat="1" applyFont="1" applyFill="1" applyBorder="1" applyAlignment="1">
      <alignment horizontal="center" vertical="center" wrapText="1"/>
      <protection/>
    </xf>
    <xf numFmtId="3" fontId="37" fillId="24" borderId="29" xfId="60" applyNumberFormat="1" applyFont="1" applyFill="1" applyBorder="1" applyAlignment="1">
      <alignment horizontal="center" vertical="center" wrapText="1"/>
      <protection/>
    </xf>
    <xf numFmtId="3" fontId="37" fillId="24" borderId="18" xfId="60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 1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6_Nong thon moi KH 2012" xfId="59"/>
    <cellStyle name="Normal_Bieu mau (CV )" xfId="60"/>
    <cellStyle name="Normal_Sheet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295275" cy="47625"/>
    <xdr:sp>
      <xdr:nvSpPr>
        <xdr:cNvPr id="1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2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3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4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5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6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7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8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9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0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1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2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3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4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5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6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7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8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9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20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21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22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23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24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25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26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27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28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29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30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31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32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33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34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35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36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37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38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39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40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41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42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43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44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45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46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47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48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49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50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51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52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53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54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55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56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57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58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59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60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61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62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63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64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65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66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67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68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69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70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71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72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73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74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75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76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77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78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79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80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81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82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83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84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85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86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87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88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89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90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91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92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93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94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95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96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97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98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99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00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01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02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03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04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05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06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07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295275" cy="47625"/>
    <xdr:sp>
      <xdr:nvSpPr>
        <xdr:cNvPr id="108" name="HipChallengeImage" descr="Picture showing 8 characters."/>
        <xdr:cNvSpPr>
          <a:spLocks noChangeAspect="1"/>
        </xdr:cNvSpPr>
      </xdr:nvSpPr>
      <xdr:spPr>
        <a:xfrm>
          <a:off x="390525" y="4733925"/>
          <a:ext cx="2952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workbookViewId="0" topLeftCell="A1">
      <selection activeCell="A2" sqref="A2:S2"/>
    </sheetView>
  </sheetViews>
  <sheetFormatPr defaultColWidth="9.140625" defaultRowHeight="12.75"/>
  <cols>
    <col min="1" max="1" width="5.8515625" style="7" customWidth="1"/>
    <col min="2" max="2" width="64.8515625" style="7" customWidth="1"/>
    <col min="3" max="3" width="15.7109375" style="7" customWidth="1"/>
    <col min="4" max="4" width="17.140625" style="7" customWidth="1"/>
    <col min="5" max="5" width="14.421875" style="7" customWidth="1"/>
    <col min="6" max="6" width="13.7109375" style="7" customWidth="1"/>
    <col min="7" max="7" width="12.8515625" style="8" customWidth="1"/>
    <col min="8" max="8" width="13.7109375" style="9" customWidth="1"/>
    <col min="9" max="9" width="12.00390625" style="10" customWidth="1"/>
    <col min="10" max="10" width="15.28125" style="10" customWidth="1"/>
    <col min="11" max="11" width="13.8515625" style="10" customWidth="1"/>
    <col min="12" max="12" width="9.8515625" style="10" customWidth="1"/>
    <col min="13" max="13" width="14.57421875" style="10" customWidth="1"/>
    <col min="14" max="14" width="12.8515625" style="10" customWidth="1"/>
    <col min="15" max="15" width="10.7109375" style="10" customWidth="1"/>
    <col min="16" max="16" width="14.8515625" style="10" customWidth="1"/>
    <col min="17" max="17" width="13.140625" style="10" customWidth="1"/>
    <col min="18" max="18" width="15.8515625" style="9" customWidth="1"/>
    <col min="19" max="19" width="15.00390625" style="10" customWidth="1"/>
    <col min="20" max="20" width="6.140625" style="7" hidden="1" customWidth="1"/>
    <col min="21" max="21" width="6.7109375" style="11" customWidth="1"/>
    <col min="22" max="22" width="11.57421875" style="11" bestFit="1" customWidth="1"/>
    <col min="23" max="23" width="9.7109375" style="11" bestFit="1" customWidth="1"/>
    <col min="24" max="45" width="9.140625" style="11" customWidth="1"/>
    <col min="46" max="16384" width="9.140625" style="7" customWidth="1"/>
  </cols>
  <sheetData>
    <row r="1" spans="1:45" s="134" customFormat="1" ht="20.25" customHeight="1">
      <c r="A1" s="76" t="s">
        <v>61</v>
      </c>
      <c r="B1" s="76"/>
      <c r="C1" s="133"/>
      <c r="D1" s="133"/>
      <c r="E1" s="133"/>
      <c r="F1" s="133"/>
      <c r="G1" s="133"/>
      <c r="H1" s="172" t="s">
        <v>157</v>
      </c>
      <c r="I1" s="172"/>
      <c r="J1" s="133"/>
      <c r="K1" s="133"/>
      <c r="L1" s="133"/>
      <c r="M1" s="133"/>
      <c r="N1" s="133"/>
      <c r="O1" s="133"/>
      <c r="P1" s="133"/>
      <c r="Q1" s="186" t="s">
        <v>156</v>
      </c>
      <c r="R1" s="186"/>
      <c r="S1" s="186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1:19" ht="23.25" customHeight="1">
      <c r="A2" s="185" t="s">
        <v>62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ht="23.25" customHeight="1" hidden="1">
      <c r="A3" s="178" t="s">
        <v>52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19" ht="23.25" customHeight="1" hidden="1">
      <c r="A4" s="178" t="s">
        <v>57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spans="1:19" ht="18.75" customHeight="1">
      <c r="A5" s="178" t="s">
        <v>63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</row>
    <row r="6" spans="1:19" ht="16.5" thickBot="1">
      <c r="A6" s="47"/>
      <c r="B6" s="47"/>
      <c r="C6" s="47"/>
      <c r="D6" s="47"/>
      <c r="E6" s="47"/>
      <c r="F6" s="47"/>
      <c r="G6" s="48"/>
      <c r="H6" s="49"/>
      <c r="I6" s="50"/>
      <c r="J6" s="50"/>
      <c r="K6" s="50"/>
      <c r="L6" s="50"/>
      <c r="M6" s="50"/>
      <c r="N6" s="51"/>
      <c r="O6" s="51"/>
      <c r="P6" s="51"/>
      <c r="Q6" s="181" t="s">
        <v>64</v>
      </c>
      <c r="R6" s="181"/>
      <c r="S6" s="181"/>
    </row>
    <row r="7" spans="1:19" ht="14.25" customHeight="1">
      <c r="A7" s="187" t="s">
        <v>65</v>
      </c>
      <c r="B7" s="173" t="s">
        <v>0</v>
      </c>
      <c r="C7" s="179" t="s">
        <v>60</v>
      </c>
      <c r="D7" s="179" t="s">
        <v>1</v>
      </c>
      <c r="E7" s="173" t="s">
        <v>81</v>
      </c>
      <c r="F7" s="173" t="s">
        <v>155</v>
      </c>
      <c r="G7" s="173" t="s">
        <v>22</v>
      </c>
      <c r="H7" s="173"/>
      <c r="I7" s="173"/>
      <c r="J7" s="173"/>
      <c r="K7" s="173" t="s">
        <v>100</v>
      </c>
      <c r="L7" s="173"/>
      <c r="M7" s="173"/>
      <c r="N7" s="173" t="s">
        <v>99</v>
      </c>
      <c r="O7" s="173"/>
      <c r="P7" s="173"/>
      <c r="Q7" s="179" t="s">
        <v>2</v>
      </c>
      <c r="R7" s="179" t="s">
        <v>45</v>
      </c>
      <c r="S7" s="182" t="s">
        <v>21</v>
      </c>
    </row>
    <row r="8" spans="1:19" ht="18.75" customHeight="1">
      <c r="A8" s="188"/>
      <c r="B8" s="174"/>
      <c r="C8" s="180"/>
      <c r="D8" s="180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80"/>
      <c r="R8" s="180"/>
      <c r="S8" s="183"/>
    </row>
    <row r="9" spans="1:19" ht="24" customHeight="1">
      <c r="A9" s="188"/>
      <c r="B9" s="174"/>
      <c r="C9" s="180"/>
      <c r="D9" s="180"/>
      <c r="E9" s="174"/>
      <c r="F9" s="174"/>
      <c r="G9" s="174" t="s">
        <v>131</v>
      </c>
      <c r="H9" s="174" t="s">
        <v>23</v>
      </c>
      <c r="I9" s="184" t="s">
        <v>4</v>
      </c>
      <c r="J9" s="184"/>
      <c r="K9" s="174" t="s">
        <v>24</v>
      </c>
      <c r="L9" s="174" t="s">
        <v>4</v>
      </c>
      <c r="M9" s="174"/>
      <c r="N9" s="174" t="s">
        <v>3</v>
      </c>
      <c r="O9" s="177" t="s">
        <v>4</v>
      </c>
      <c r="P9" s="177"/>
      <c r="Q9" s="180"/>
      <c r="R9" s="180"/>
      <c r="S9" s="183"/>
    </row>
    <row r="10" spans="1:19" ht="18" customHeight="1">
      <c r="A10" s="188"/>
      <c r="B10" s="174"/>
      <c r="C10" s="180"/>
      <c r="D10" s="180"/>
      <c r="E10" s="174"/>
      <c r="F10" s="174"/>
      <c r="G10" s="174"/>
      <c r="H10" s="174"/>
      <c r="I10" s="175" t="s">
        <v>5</v>
      </c>
      <c r="J10" s="175" t="s">
        <v>6</v>
      </c>
      <c r="K10" s="174"/>
      <c r="L10" s="175" t="s">
        <v>5</v>
      </c>
      <c r="M10" s="175" t="s">
        <v>6</v>
      </c>
      <c r="N10" s="174"/>
      <c r="O10" s="175" t="s">
        <v>5</v>
      </c>
      <c r="P10" s="176" t="s">
        <v>6</v>
      </c>
      <c r="Q10" s="180"/>
      <c r="R10" s="180"/>
      <c r="S10" s="183"/>
    </row>
    <row r="11" spans="1:19" ht="31.5" customHeight="1">
      <c r="A11" s="188"/>
      <c r="B11" s="174"/>
      <c r="C11" s="174"/>
      <c r="D11" s="174"/>
      <c r="E11" s="174"/>
      <c r="F11" s="174"/>
      <c r="G11" s="174"/>
      <c r="H11" s="174"/>
      <c r="I11" s="175"/>
      <c r="J11" s="175"/>
      <c r="K11" s="174"/>
      <c r="L11" s="175"/>
      <c r="M11" s="175"/>
      <c r="N11" s="174"/>
      <c r="O11" s="175"/>
      <c r="P11" s="175"/>
      <c r="Q11" s="174"/>
      <c r="R11" s="174"/>
      <c r="S11" s="183"/>
    </row>
    <row r="12" spans="1:45" s="12" customFormat="1" ht="20.25" customHeight="1">
      <c r="A12" s="54"/>
      <c r="B12" s="53" t="s">
        <v>97</v>
      </c>
      <c r="C12" s="55"/>
      <c r="D12" s="55"/>
      <c r="E12" s="55"/>
      <c r="F12" s="55"/>
      <c r="G12" s="55"/>
      <c r="H12" s="56">
        <f>H13+H19</f>
        <v>53796.851498</v>
      </c>
      <c r="I12" s="55">
        <f aca="true" t="shared" si="0" ref="I12:P12">I13+I19</f>
        <v>8000</v>
      </c>
      <c r="J12" s="55">
        <f t="shared" si="0"/>
        <v>27263.079524</v>
      </c>
      <c r="K12" s="55">
        <f t="shared" si="0"/>
        <v>31839.721999999998</v>
      </c>
      <c r="L12" s="55">
        <f t="shared" si="0"/>
        <v>7832.65</v>
      </c>
      <c r="M12" s="55">
        <f t="shared" si="0"/>
        <v>19441.2</v>
      </c>
      <c r="N12" s="55">
        <f t="shared" si="0"/>
        <v>47494.313</v>
      </c>
      <c r="O12" s="55" t="s">
        <v>154</v>
      </c>
      <c r="P12" s="55">
        <f t="shared" si="0"/>
        <v>37198.266</v>
      </c>
      <c r="Q12" s="57">
        <v>20624</v>
      </c>
      <c r="R12" s="58">
        <v>7680000</v>
      </c>
      <c r="S12" s="59"/>
      <c r="T12" s="43"/>
      <c r="U12" s="1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</row>
    <row r="13" spans="1:45" s="14" customFormat="1" ht="33" customHeight="1">
      <c r="A13" s="52" t="s">
        <v>48</v>
      </c>
      <c r="B13" s="55" t="s">
        <v>66</v>
      </c>
      <c r="C13" s="55"/>
      <c r="D13" s="55"/>
      <c r="E13" s="55"/>
      <c r="F13" s="55"/>
      <c r="G13" s="55"/>
      <c r="H13" s="56">
        <f>H14</f>
        <v>8029.700000000001</v>
      </c>
      <c r="I13" s="55">
        <f aca="true" t="shared" si="1" ref="I13:P13">I14</f>
        <v>0</v>
      </c>
      <c r="J13" s="55">
        <f t="shared" si="1"/>
        <v>0</v>
      </c>
      <c r="K13" s="55">
        <f t="shared" si="1"/>
        <v>4843.871999999999</v>
      </c>
      <c r="L13" s="55">
        <f t="shared" si="1"/>
        <v>978</v>
      </c>
      <c r="M13" s="55">
        <f t="shared" si="1"/>
        <v>1000</v>
      </c>
      <c r="N13" s="55">
        <f t="shared" si="1"/>
        <v>7566.627</v>
      </c>
      <c r="O13" s="55">
        <v>1000</v>
      </c>
      <c r="P13" s="55">
        <f t="shared" si="1"/>
        <v>2511</v>
      </c>
      <c r="Q13" s="57">
        <v>3126</v>
      </c>
      <c r="R13" s="60" t="s">
        <v>141</v>
      </c>
      <c r="S13" s="59"/>
      <c r="T13" s="44"/>
      <c r="U13" s="13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</row>
    <row r="14" spans="1:45" s="15" customFormat="1" ht="21.75" customHeight="1">
      <c r="A14" s="61">
        <v>1</v>
      </c>
      <c r="B14" s="62" t="s">
        <v>50</v>
      </c>
      <c r="C14" s="55"/>
      <c r="D14" s="55"/>
      <c r="E14" s="55"/>
      <c r="F14" s="55"/>
      <c r="G14" s="55"/>
      <c r="H14" s="63">
        <f>H15+H17</f>
        <v>8029.700000000001</v>
      </c>
      <c r="I14" s="63">
        <f aca="true" t="shared" si="2" ref="I14:N14">I15+I17</f>
        <v>0</v>
      </c>
      <c r="J14" s="63">
        <f t="shared" si="2"/>
        <v>0</v>
      </c>
      <c r="K14" s="63">
        <f t="shared" si="2"/>
        <v>4843.871999999999</v>
      </c>
      <c r="L14" s="63">
        <f t="shared" si="2"/>
        <v>978</v>
      </c>
      <c r="M14" s="63">
        <f t="shared" si="2"/>
        <v>1000</v>
      </c>
      <c r="N14" s="63">
        <f t="shared" si="2"/>
        <v>7566.627</v>
      </c>
      <c r="O14" s="64" t="s">
        <v>146</v>
      </c>
      <c r="P14" s="63">
        <f>P15+P17</f>
        <v>2511</v>
      </c>
      <c r="Q14" s="65" t="s">
        <v>151</v>
      </c>
      <c r="R14" s="66" t="s">
        <v>141</v>
      </c>
      <c r="S14" s="67"/>
      <c r="T14" s="45"/>
      <c r="U14" s="1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5" spans="1:45" s="15" customFormat="1" ht="21.75" customHeight="1">
      <c r="A15" s="68" t="s">
        <v>47</v>
      </c>
      <c r="B15" s="62" t="s">
        <v>29</v>
      </c>
      <c r="C15" s="55"/>
      <c r="D15" s="55"/>
      <c r="E15" s="55"/>
      <c r="F15" s="55"/>
      <c r="G15" s="55"/>
      <c r="H15" s="65">
        <f>H16</f>
        <v>3115.93</v>
      </c>
      <c r="I15" s="63">
        <f aca="true" t="shared" si="3" ref="I15:P15">I16</f>
        <v>0</v>
      </c>
      <c r="J15" s="63">
        <f t="shared" si="3"/>
        <v>0</v>
      </c>
      <c r="K15" s="63">
        <f t="shared" si="3"/>
        <v>2865.872</v>
      </c>
      <c r="L15" s="63">
        <f t="shared" si="3"/>
        <v>0</v>
      </c>
      <c r="M15" s="63">
        <f t="shared" si="3"/>
        <v>0</v>
      </c>
      <c r="N15" s="63">
        <f t="shared" si="3"/>
        <v>3055.627</v>
      </c>
      <c r="O15" s="63" t="s">
        <v>153</v>
      </c>
      <c r="P15" s="63">
        <f t="shared" si="3"/>
        <v>0</v>
      </c>
      <c r="Q15" s="65" t="s">
        <v>152</v>
      </c>
      <c r="R15" s="69" t="s">
        <v>142</v>
      </c>
      <c r="S15" s="70"/>
      <c r="T15" s="45"/>
      <c r="U15" s="13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</row>
    <row r="16" spans="1:45" s="40" customFormat="1" ht="35.25" customHeight="1">
      <c r="A16" s="61"/>
      <c r="B16" s="62" t="s">
        <v>67</v>
      </c>
      <c r="C16" s="71" t="s">
        <v>119</v>
      </c>
      <c r="D16" s="71" t="s">
        <v>125</v>
      </c>
      <c r="E16" s="71" t="s">
        <v>80</v>
      </c>
      <c r="F16" s="72" t="s">
        <v>83</v>
      </c>
      <c r="G16" s="73" t="s">
        <v>132</v>
      </c>
      <c r="H16" s="74">
        <v>3115.93</v>
      </c>
      <c r="I16" s="75"/>
      <c r="J16" s="77"/>
      <c r="K16" s="77">
        <f>1909+923+33.872</f>
        <v>2865.872</v>
      </c>
      <c r="L16" s="77"/>
      <c r="M16" s="77"/>
      <c r="N16" s="77">
        <v>3055.627</v>
      </c>
      <c r="O16" s="78"/>
      <c r="P16" s="64"/>
      <c r="Q16" s="69" t="s">
        <v>142</v>
      </c>
      <c r="R16" s="69" t="s">
        <v>142</v>
      </c>
      <c r="S16" s="70"/>
      <c r="T16" s="46"/>
      <c r="U16" s="41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s="15" customFormat="1" ht="22.5" customHeight="1">
      <c r="A17" s="68" t="s">
        <v>47</v>
      </c>
      <c r="B17" s="62" t="s">
        <v>46</v>
      </c>
      <c r="C17" s="55"/>
      <c r="D17" s="55"/>
      <c r="E17" s="55"/>
      <c r="F17" s="55"/>
      <c r="G17" s="55"/>
      <c r="H17" s="63">
        <f>SUM(H18)</f>
        <v>4913.77</v>
      </c>
      <c r="I17" s="63">
        <f aca="true" t="shared" si="4" ref="I17:P17">SUM(I18)</f>
        <v>0</v>
      </c>
      <c r="J17" s="63">
        <f t="shared" si="4"/>
        <v>0</v>
      </c>
      <c r="K17" s="63">
        <f t="shared" si="4"/>
        <v>1978</v>
      </c>
      <c r="L17" s="63">
        <f t="shared" si="4"/>
        <v>978</v>
      </c>
      <c r="M17" s="63">
        <f t="shared" si="4"/>
        <v>1000</v>
      </c>
      <c r="N17" s="63">
        <f t="shared" si="4"/>
        <v>4511</v>
      </c>
      <c r="O17" s="64">
        <f t="shared" si="4"/>
        <v>2000</v>
      </c>
      <c r="P17" s="63">
        <f t="shared" si="4"/>
        <v>2511</v>
      </c>
      <c r="Q17" s="65" t="s">
        <v>150</v>
      </c>
      <c r="R17" s="69" t="s">
        <v>143</v>
      </c>
      <c r="S17" s="70"/>
      <c r="T17" s="45"/>
      <c r="U17" s="13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</row>
    <row r="18" spans="1:45" s="15" customFormat="1" ht="33" customHeight="1">
      <c r="A18" s="54"/>
      <c r="B18" s="79" t="s">
        <v>13</v>
      </c>
      <c r="C18" s="80" t="s">
        <v>120</v>
      </c>
      <c r="D18" s="80" t="s">
        <v>125</v>
      </c>
      <c r="E18" s="80" t="s">
        <v>79</v>
      </c>
      <c r="F18" s="80" t="s">
        <v>84</v>
      </c>
      <c r="G18" s="81" t="s">
        <v>133</v>
      </c>
      <c r="H18" s="82">
        <v>4913.77</v>
      </c>
      <c r="I18" s="83"/>
      <c r="J18" s="83"/>
      <c r="K18" s="84">
        <v>1978</v>
      </c>
      <c r="L18" s="85">
        <v>978</v>
      </c>
      <c r="M18" s="85">
        <v>1000</v>
      </c>
      <c r="N18" s="86">
        <v>4511</v>
      </c>
      <c r="O18" s="85">
        <v>2000</v>
      </c>
      <c r="P18" s="85">
        <f>N18-O18</f>
        <v>2511</v>
      </c>
      <c r="Q18" s="83">
        <f>H18-K18</f>
        <v>2935.7700000000004</v>
      </c>
      <c r="R18" s="87" t="s">
        <v>143</v>
      </c>
      <c r="S18" s="59"/>
      <c r="T18" s="45"/>
      <c r="U18" s="13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</row>
    <row r="19" spans="1:21" ht="21.75" customHeight="1">
      <c r="A19" s="68" t="s">
        <v>49</v>
      </c>
      <c r="B19" s="88" t="s">
        <v>68</v>
      </c>
      <c r="C19" s="89"/>
      <c r="D19" s="89"/>
      <c r="E19" s="89"/>
      <c r="F19" s="89"/>
      <c r="G19" s="89"/>
      <c r="H19" s="90">
        <f aca="true" t="shared" si="5" ref="H19:Q19">H20+H34</f>
        <v>45767.15149800001</v>
      </c>
      <c r="I19" s="90">
        <f t="shared" si="5"/>
        <v>8000</v>
      </c>
      <c r="J19" s="90">
        <f t="shared" si="5"/>
        <v>27263.079524</v>
      </c>
      <c r="K19" s="90">
        <f t="shared" si="5"/>
        <v>26995.85</v>
      </c>
      <c r="L19" s="90">
        <f t="shared" si="5"/>
        <v>6854.65</v>
      </c>
      <c r="M19" s="90">
        <f t="shared" si="5"/>
        <v>18441.2</v>
      </c>
      <c r="N19" s="90">
        <f t="shared" si="5"/>
        <v>39927.686</v>
      </c>
      <c r="O19" s="90">
        <f t="shared" si="5"/>
        <v>0</v>
      </c>
      <c r="P19" s="90">
        <f t="shared" si="5"/>
        <v>34687.266</v>
      </c>
      <c r="Q19" s="90">
        <f t="shared" si="5"/>
        <v>17498.948</v>
      </c>
      <c r="R19" s="91" t="s">
        <v>144</v>
      </c>
      <c r="S19" s="92"/>
      <c r="U19" s="16"/>
    </row>
    <row r="20" spans="1:22" ht="32.25" customHeight="1">
      <c r="A20" s="68" t="s">
        <v>7</v>
      </c>
      <c r="B20" s="88" t="s">
        <v>69</v>
      </c>
      <c r="C20" s="89"/>
      <c r="D20" s="89"/>
      <c r="E20" s="89"/>
      <c r="F20" s="89"/>
      <c r="G20" s="89"/>
      <c r="H20" s="90">
        <f aca="true" t="shared" si="6" ref="H20:N20">H21+H24</f>
        <v>35691.896974</v>
      </c>
      <c r="I20" s="90">
        <f t="shared" si="6"/>
        <v>4000</v>
      </c>
      <c r="J20" s="90">
        <f t="shared" si="6"/>
        <v>21187.825</v>
      </c>
      <c r="K20" s="90">
        <f t="shared" si="6"/>
        <v>21781.85</v>
      </c>
      <c r="L20" s="90">
        <f t="shared" si="6"/>
        <v>4854.65</v>
      </c>
      <c r="M20" s="90">
        <f t="shared" si="6"/>
        <v>15227.2</v>
      </c>
      <c r="N20" s="90">
        <f t="shared" si="6"/>
        <v>30149.468</v>
      </c>
      <c r="O20" s="90"/>
      <c r="P20" s="90">
        <f>P21+P24</f>
        <v>24909.048</v>
      </c>
      <c r="Q20" s="90">
        <f>Q21+Q24</f>
        <v>12934.73</v>
      </c>
      <c r="R20" s="91" t="s">
        <v>145</v>
      </c>
      <c r="S20" s="92"/>
      <c r="V20" s="17"/>
    </row>
    <row r="21" spans="1:45" s="18" customFormat="1" ht="21" customHeight="1">
      <c r="A21" s="61">
        <v>1</v>
      </c>
      <c r="B21" s="62" t="s">
        <v>50</v>
      </c>
      <c r="C21" s="71"/>
      <c r="D21" s="71"/>
      <c r="E21" s="71"/>
      <c r="F21" s="71"/>
      <c r="G21" s="71"/>
      <c r="H21" s="93">
        <f>SUM(H22:H23)</f>
        <v>8709.73</v>
      </c>
      <c r="I21" s="93">
        <f aca="true" t="shared" si="7" ref="I21:Q21">SUM(I22:I23)</f>
        <v>0</v>
      </c>
      <c r="J21" s="93">
        <f t="shared" si="7"/>
        <v>0</v>
      </c>
      <c r="K21" s="93">
        <f t="shared" si="7"/>
        <v>3528</v>
      </c>
      <c r="L21" s="93">
        <f t="shared" si="7"/>
        <v>1528</v>
      </c>
      <c r="M21" s="93">
        <f t="shared" si="7"/>
        <v>2000</v>
      </c>
      <c r="N21" s="93">
        <f t="shared" si="7"/>
        <v>7882</v>
      </c>
      <c r="O21" s="93">
        <f t="shared" si="7"/>
        <v>3500</v>
      </c>
      <c r="P21" s="93">
        <f t="shared" si="7"/>
        <v>4382</v>
      </c>
      <c r="Q21" s="93">
        <f t="shared" si="7"/>
        <v>5181.7300000000005</v>
      </c>
      <c r="R21" s="94" t="s">
        <v>146</v>
      </c>
      <c r="S21" s="95"/>
      <c r="U21" s="19"/>
      <c r="V21" s="20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s="21" customFormat="1" ht="33.75" customHeight="1">
      <c r="A22" s="61"/>
      <c r="B22" s="62" t="s">
        <v>14</v>
      </c>
      <c r="C22" s="71" t="s">
        <v>122</v>
      </c>
      <c r="D22" s="71" t="s">
        <v>125</v>
      </c>
      <c r="E22" s="71" t="s">
        <v>59</v>
      </c>
      <c r="F22" s="71" t="s">
        <v>85</v>
      </c>
      <c r="G22" s="96" t="s">
        <v>134</v>
      </c>
      <c r="H22" s="97">
        <v>3795.96</v>
      </c>
      <c r="I22" s="83"/>
      <c r="J22" s="83"/>
      <c r="K22" s="98">
        <v>1550</v>
      </c>
      <c r="L22" s="83">
        <f>K22-M22</f>
        <v>550</v>
      </c>
      <c r="M22" s="83">
        <v>1000</v>
      </c>
      <c r="N22" s="86">
        <v>3371</v>
      </c>
      <c r="O22" s="83">
        <v>1500</v>
      </c>
      <c r="P22" s="83">
        <f>N22-O22</f>
        <v>1871</v>
      </c>
      <c r="Q22" s="83">
        <f>H22-K22</f>
        <v>2245.96</v>
      </c>
      <c r="R22" s="87" t="s">
        <v>141</v>
      </c>
      <c r="S22" s="95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</row>
    <row r="23" spans="1:45" s="21" customFormat="1" ht="33" customHeight="1">
      <c r="A23" s="61"/>
      <c r="B23" s="79" t="s">
        <v>13</v>
      </c>
      <c r="C23" s="80" t="s">
        <v>121</v>
      </c>
      <c r="D23" s="80" t="s">
        <v>125</v>
      </c>
      <c r="E23" s="80" t="s">
        <v>79</v>
      </c>
      <c r="F23" s="80" t="s">
        <v>84</v>
      </c>
      <c r="G23" s="81" t="s">
        <v>133</v>
      </c>
      <c r="H23" s="82">
        <v>4913.77</v>
      </c>
      <c r="I23" s="83"/>
      <c r="J23" s="83"/>
      <c r="K23" s="84">
        <v>1978</v>
      </c>
      <c r="L23" s="85">
        <v>978</v>
      </c>
      <c r="M23" s="85">
        <v>1000</v>
      </c>
      <c r="N23" s="86">
        <v>4511</v>
      </c>
      <c r="O23" s="85">
        <v>2000</v>
      </c>
      <c r="P23" s="85">
        <f>N23-O23</f>
        <v>2511</v>
      </c>
      <c r="Q23" s="83">
        <f>H23-K23</f>
        <v>2935.7700000000004</v>
      </c>
      <c r="R23" s="87" t="s">
        <v>141</v>
      </c>
      <c r="S23" s="95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</row>
    <row r="24" spans="1:45" s="18" customFormat="1" ht="19.5" customHeight="1">
      <c r="A24" s="61">
        <v>2</v>
      </c>
      <c r="B24" s="62" t="s">
        <v>15</v>
      </c>
      <c r="C24" s="71"/>
      <c r="D24" s="71"/>
      <c r="E24" s="71"/>
      <c r="F24" s="71"/>
      <c r="G24" s="71"/>
      <c r="H24" s="83">
        <f aca="true" t="shared" si="8" ref="H24:P24">H25+H27+H28</f>
        <v>26982.166974</v>
      </c>
      <c r="I24" s="83">
        <f t="shared" si="8"/>
        <v>4000</v>
      </c>
      <c r="J24" s="83">
        <f t="shared" si="8"/>
        <v>21187.825</v>
      </c>
      <c r="K24" s="83">
        <f t="shared" si="8"/>
        <v>18253.85</v>
      </c>
      <c r="L24" s="83">
        <f t="shared" si="8"/>
        <v>3326.65</v>
      </c>
      <c r="M24" s="83">
        <f t="shared" si="8"/>
        <v>13227.2</v>
      </c>
      <c r="N24" s="83">
        <f t="shared" si="8"/>
        <v>22267.468</v>
      </c>
      <c r="O24" s="83">
        <f t="shared" si="8"/>
        <v>0</v>
      </c>
      <c r="P24" s="83">
        <f t="shared" si="8"/>
        <v>20527.048</v>
      </c>
      <c r="Q24" s="83">
        <v>7753</v>
      </c>
      <c r="R24" s="99" t="s">
        <v>147</v>
      </c>
      <c r="S24" s="95"/>
      <c r="U24" s="19"/>
      <c r="V24" s="20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s="23" customFormat="1" ht="18.75" customHeight="1">
      <c r="A25" s="61" t="s">
        <v>47</v>
      </c>
      <c r="B25" s="62" t="s">
        <v>16</v>
      </c>
      <c r="C25" s="100"/>
      <c r="D25" s="100"/>
      <c r="E25" s="100"/>
      <c r="F25" s="100"/>
      <c r="G25" s="100"/>
      <c r="H25" s="83">
        <f aca="true" t="shared" si="9" ref="H25:P25">SUM(H26:H26)</f>
        <v>1794.341974</v>
      </c>
      <c r="I25" s="83">
        <f t="shared" si="9"/>
        <v>0</v>
      </c>
      <c r="J25" s="83">
        <f t="shared" si="9"/>
        <v>0</v>
      </c>
      <c r="K25" s="83">
        <f t="shared" si="9"/>
        <v>1700</v>
      </c>
      <c r="L25" s="83">
        <f t="shared" si="9"/>
        <v>0</v>
      </c>
      <c r="M25" s="83">
        <f t="shared" si="9"/>
        <v>0</v>
      </c>
      <c r="N25" s="83">
        <f t="shared" si="9"/>
        <v>1740.42</v>
      </c>
      <c r="O25" s="83">
        <f t="shared" si="9"/>
        <v>0</v>
      </c>
      <c r="P25" s="83">
        <f t="shared" si="9"/>
        <v>0</v>
      </c>
      <c r="Q25" s="99" t="s">
        <v>149</v>
      </c>
      <c r="R25" s="87" t="s">
        <v>148</v>
      </c>
      <c r="S25" s="95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</row>
    <row r="26" spans="1:45" s="21" customFormat="1" ht="33" customHeight="1">
      <c r="A26" s="61"/>
      <c r="B26" s="108" t="s">
        <v>28</v>
      </c>
      <c r="C26" s="128" t="s">
        <v>123</v>
      </c>
      <c r="D26" s="128" t="s">
        <v>130</v>
      </c>
      <c r="E26" s="128"/>
      <c r="F26" s="129" t="s">
        <v>86</v>
      </c>
      <c r="G26" s="71" t="s">
        <v>91</v>
      </c>
      <c r="H26" s="130">
        <v>1794.341974</v>
      </c>
      <c r="I26" s="83"/>
      <c r="J26" s="83"/>
      <c r="K26" s="131">
        <v>1700</v>
      </c>
      <c r="L26" s="83"/>
      <c r="M26" s="83"/>
      <c r="N26" s="131">
        <v>1740.42</v>
      </c>
      <c r="O26" s="83"/>
      <c r="P26" s="132"/>
      <c r="Q26" s="99" t="s">
        <v>149</v>
      </c>
      <c r="R26" s="87" t="s">
        <v>148</v>
      </c>
      <c r="S26" s="109" t="s">
        <v>98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1:45" s="25" customFormat="1" ht="20.25" customHeight="1">
      <c r="A27" s="101" t="s">
        <v>47</v>
      </c>
      <c r="B27" s="62" t="s">
        <v>17</v>
      </c>
      <c r="C27" s="102"/>
      <c r="D27" s="102"/>
      <c r="E27" s="102"/>
      <c r="F27" s="103"/>
      <c r="G27" s="100"/>
      <c r="H27" s="104"/>
      <c r="I27" s="104"/>
      <c r="J27" s="104"/>
      <c r="K27" s="104"/>
      <c r="L27" s="104"/>
      <c r="M27" s="104"/>
      <c r="N27" s="104"/>
      <c r="O27" s="104"/>
      <c r="P27" s="104"/>
      <c r="Q27" s="105"/>
      <c r="R27" s="106"/>
      <c r="S27" s="107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s="23" customFormat="1" ht="20.25" customHeight="1">
      <c r="A28" s="101" t="s">
        <v>47</v>
      </c>
      <c r="B28" s="62" t="s">
        <v>51</v>
      </c>
      <c r="C28" s="100"/>
      <c r="D28" s="100"/>
      <c r="E28" s="100"/>
      <c r="F28" s="100"/>
      <c r="G28" s="100"/>
      <c r="H28" s="83">
        <f>SUM(H29:H33)</f>
        <v>25187.825</v>
      </c>
      <c r="I28" s="83">
        <f aca="true" t="shared" si="10" ref="I28:R28">SUM(I29:I33)</f>
        <v>4000</v>
      </c>
      <c r="J28" s="83">
        <f t="shared" si="10"/>
        <v>21187.825</v>
      </c>
      <c r="K28" s="83">
        <f t="shared" si="10"/>
        <v>16553.85</v>
      </c>
      <c r="L28" s="83">
        <f t="shared" si="10"/>
        <v>3326.65</v>
      </c>
      <c r="M28" s="83">
        <f t="shared" si="10"/>
        <v>13227.2</v>
      </c>
      <c r="N28" s="83">
        <f t="shared" si="10"/>
        <v>20527.048</v>
      </c>
      <c r="O28" s="83">
        <f t="shared" si="10"/>
        <v>0</v>
      </c>
      <c r="P28" s="83">
        <f t="shared" si="10"/>
        <v>20527.048</v>
      </c>
      <c r="Q28" s="83">
        <f t="shared" si="10"/>
        <v>7712.440999999999</v>
      </c>
      <c r="R28" s="87">
        <f t="shared" si="10"/>
        <v>5089.58</v>
      </c>
      <c r="S28" s="95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1:45" s="21" customFormat="1" ht="33" customHeight="1">
      <c r="A29" s="61"/>
      <c r="B29" s="108" t="s">
        <v>70</v>
      </c>
      <c r="C29" s="71" t="s">
        <v>119</v>
      </c>
      <c r="D29" s="71" t="s">
        <v>126</v>
      </c>
      <c r="E29" s="71"/>
      <c r="F29" s="71" t="s">
        <v>87</v>
      </c>
      <c r="G29" s="71" t="s">
        <v>135</v>
      </c>
      <c r="H29" s="94">
        <v>4493.279</v>
      </c>
      <c r="I29" s="87">
        <v>0</v>
      </c>
      <c r="J29" s="87">
        <f>H29</f>
        <v>4493.279</v>
      </c>
      <c r="K29" s="87">
        <v>3330</v>
      </c>
      <c r="L29" s="87">
        <v>0</v>
      </c>
      <c r="M29" s="87">
        <f>K29</f>
        <v>3330</v>
      </c>
      <c r="N29" s="87">
        <v>3912.313</v>
      </c>
      <c r="O29" s="87">
        <v>0</v>
      </c>
      <c r="P29" s="87">
        <f>N29</f>
        <v>3912.313</v>
      </c>
      <c r="Q29" s="87">
        <f>N29-K29</f>
        <v>582.3130000000001</v>
      </c>
      <c r="R29" s="87">
        <v>582.313</v>
      </c>
      <c r="S29" s="109" t="s">
        <v>98</v>
      </c>
      <c r="U29" s="27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</row>
    <row r="30" spans="1:45" s="21" customFormat="1" ht="31.5" customHeight="1">
      <c r="A30" s="61"/>
      <c r="B30" s="108" t="s">
        <v>71</v>
      </c>
      <c r="C30" s="71" t="s">
        <v>119</v>
      </c>
      <c r="D30" s="71" t="s">
        <v>126</v>
      </c>
      <c r="E30" s="71" t="s">
        <v>30</v>
      </c>
      <c r="F30" s="71" t="s">
        <v>88</v>
      </c>
      <c r="G30" s="71" t="s">
        <v>92</v>
      </c>
      <c r="H30" s="94">
        <v>9839.047</v>
      </c>
      <c r="I30" s="99">
        <v>4000</v>
      </c>
      <c r="J30" s="87">
        <f>H30-I30</f>
        <v>5839.0470000000005</v>
      </c>
      <c r="K30" s="87">
        <v>6463.85</v>
      </c>
      <c r="L30" s="110">
        <v>3326.65</v>
      </c>
      <c r="M30" s="87">
        <f>K30-L30</f>
        <v>3137.2000000000003</v>
      </c>
      <c r="N30" s="87">
        <v>9498.479</v>
      </c>
      <c r="O30" s="87"/>
      <c r="P30" s="87">
        <f>N30</f>
        <v>9498.479</v>
      </c>
      <c r="Q30" s="87">
        <f>N30-K30</f>
        <v>3034.628999999999</v>
      </c>
      <c r="R30" s="87">
        <v>2926.304</v>
      </c>
      <c r="S30" s="109" t="s">
        <v>98</v>
      </c>
      <c r="U30" s="27"/>
      <c r="V30" s="28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</row>
    <row r="31" spans="1:45" s="21" customFormat="1" ht="33" customHeight="1">
      <c r="A31" s="61"/>
      <c r="B31" s="62" t="s">
        <v>72</v>
      </c>
      <c r="C31" s="71" t="s">
        <v>119</v>
      </c>
      <c r="D31" s="71" t="s">
        <v>126</v>
      </c>
      <c r="E31" s="71" t="s">
        <v>18</v>
      </c>
      <c r="F31" s="71" t="s">
        <v>88</v>
      </c>
      <c r="G31" s="71" t="s">
        <v>136</v>
      </c>
      <c r="H31" s="111">
        <v>4301.98</v>
      </c>
      <c r="I31" s="83"/>
      <c r="J31" s="83">
        <f>H31</f>
        <v>4301.98</v>
      </c>
      <c r="K31" s="83">
        <v>3000</v>
      </c>
      <c r="L31" s="83"/>
      <c r="M31" s="83">
        <v>3000</v>
      </c>
      <c r="N31" s="87">
        <v>3113.829</v>
      </c>
      <c r="O31" s="83"/>
      <c r="P31" s="87">
        <f>N31</f>
        <v>3113.829</v>
      </c>
      <c r="Q31" s="83">
        <f>H31-K31</f>
        <v>1301.9799999999996</v>
      </c>
      <c r="R31" s="87">
        <v>500</v>
      </c>
      <c r="S31" s="95"/>
      <c r="U31" s="27"/>
      <c r="V31" s="28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</row>
    <row r="32" spans="1:45" s="21" customFormat="1" ht="31.5" customHeight="1">
      <c r="A32" s="61"/>
      <c r="B32" s="62" t="s">
        <v>19</v>
      </c>
      <c r="C32" s="71" t="s">
        <v>119</v>
      </c>
      <c r="D32" s="71" t="s">
        <v>126</v>
      </c>
      <c r="E32" s="71" t="s">
        <v>18</v>
      </c>
      <c r="F32" s="71" t="s">
        <v>88</v>
      </c>
      <c r="G32" s="71" t="s">
        <v>93</v>
      </c>
      <c r="H32" s="111">
        <v>4920.462</v>
      </c>
      <c r="I32" s="83"/>
      <c r="J32" s="83">
        <f>H32</f>
        <v>4920.462</v>
      </c>
      <c r="K32" s="83">
        <v>3060</v>
      </c>
      <c r="L32" s="83"/>
      <c r="M32" s="83">
        <f>K32</f>
        <v>3060</v>
      </c>
      <c r="N32" s="83">
        <v>2761.52</v>
      </c>
      <c r="O32" s="83"/>
      <c r="P32" s="83">
        <f>N32</f>
        <v>2761.52</v>
      </c>
      <c r="Q32" s="83">
        <f>H32-K32</f>
        <v>1860.4620000000004</v>
      </c>
      <c r="R32" s="87">
        <v>500</v>
      </c>
      <c r="S32" s="95"/>
      <c r="U32" s="27"/>
      <c r="V32" s="28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</row>
    <row r="33" spans="1:45" s="21" customFormat="1" ht="36" customHeight="1">
      <c r="A33" s="61"/>
      <c r="B33" s="108" t="s">
        <v>73</v>
      </c>
      <c r="C33" s="71" t="s">
        <v>124</v>
      </c>
      <c r="D33" s="71" t="s">
        <v>127</v>
      </c>
      <c r="E33" s="71"/>
      <c r="F33" s="71" t="s">
        <v>84</v>
      </c>
      <c r="G33" s="71" t="s">
        <v>94</v>
      </c>
      <c r="H33" s="94">
        <v>1633.057</v>
      </c>
      <c r="I33" s="83"/>
      <c r="J33" s="83">
        <f>H33</f>
        <v>1633.057</v>
      </c>
      <c r="K33" s="83">
        <v>700</v>
      </c>
      <c r="L33" s="83"/>
      <c r="M33" s="83">
        <v>700</v>
      </c>
      <c r="N33" s="87">
        <v>1240.907</v>
      </c>
      <c r="O33" s="87"/>
      <c r="P33" s="87">
        <f>N33</f>
        <v>1240.907</v>
      </c>
      <c r="Q33" s="83">
        <f>H33-K33</f>
        <v>933.057</v>
      </c>
      <c r="R33" s="87">
        <v>580.963</v>
      </c>
      <c r="S33" s="95"/>
      <c r="U33" s="27"/>
      <c r="V33" s="28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</row>
    <row r="34" spans="1:45" s="29" customFormat="1" ht="21.75" customHeight="1">
      <c r="A34" s="68" t="s">
        <v>9</v>
      </c>
      <c r="B34" s="112" t="s">
        <v>74</v>
      </c>
      <c r="C34" s="89"/>
      <c r="D34" s="89"/>
      <c r="E34" s="89"/>
      <c r="F34" s="89"/>
      <c r="G34" s="89"/>
      <c r="H34" s="90">
        <f>H35+H36+H40</f>
        <v>10075.254524</v>
      </c>
      <c r="I34" s="90">
        <f aca="true" t="shared" si="11" ref="I34:R34">I35+I36+I40</f>
        <v>4000</v>
      </c>
      <c r="J34" s="90">
        <f t="shared" si="11"/>
        <v>6075.254524</v>
      </c>
      <c r="K34" s="90">
        <f t="shared" si="11"/>
        <v>5214</v>
      </c>
      <c r="L34" s="90">
        <f t="shared" si="11"/>
        <v>2000</v>
      </c>
      <c r="M34" s="90">
        <f t="shared" si="11"/>
        <v>3214</v>
      </c>
      <c r="N34" s="90">
        <f t="shared" si="11"/>
        <v>9778.218</v>
      </c>
      <c r="O34" s="90"/>
      <c r="P34" s="90">
        <f t="shared" si="11"/>
        <v>9778.218</v>
      </c>
      <c r="Q34" s="90">
        <f t="shared" si="11"/>
        <v>4564.218</v>
      </c>
      <c r="R34" s="91">
        <f t="shared" si="11"/>
        <v>1050</v>
      </c>
      <c r="S34" s="92"/>
      <c r="U34" s="30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</row>
    <row r="35" spans="1:45" s="32" customFormat="1" ht="21.75" customHeight="1">
      <c r="A35" s="61">
        <v>1</v>
      </c>
      <c r="B35" s="108" t="s">
        <v>20</v>
      </c>
      <c r="C35" s="71"/>
      <c r="D35" s="71"/>
      <c r="E35" s="71"/>
      <c r="F35" s="71"/>
      <c r="G35" s="71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87">
        <v>210</v>
      </c>
      <c r="S35" s="95"/>
      <c r="U35" s="33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</row>
    <row r="36" spans="1:45" s="32" customFormat="1" ht="21" customHeight="1">
      <c r="A36" s="61">
        <v>2</v>
      </c>
      <c r="B36" s="108" t="s">
        <v>15</v>
      </c>
      <c r="C36" s="71"/>
      <c r="D36" s="71"/>
      <c r="E36" s="71"/>
      <c r="F36" s="71"/>
      <c r="G36" s="71"/>
      <c r="H36" s="93">
        <f aca="true" t="shared" si="12" ref="H36:R36">SUM(H37:H39)</f>
        <v>9237.216524</v>
      </c>
      <c r="I36" s="93">
        <f t="shared" si="12"/>
        <v>4000</v>
      </c>
      <c r="J36" s="93">
        <f t="shared" si="12"/>
        <v>5237.2165239999995</v>
      </c>
      <c r="K36" s="93">
        <f t="shared" si="12"/>
        <v>4704</v>
      </c>
      <c r="L36" s="93">
        <f t="shared" si="12"/>
        <v>2000</v>
      </c>
      <c r="M36" s="93">
        <f t="shared" si="12"/>
        <v>2704</v>
      </c>
      <c r="N36" s="93">
        <f t="shared" si="12"/>
        <v>8947.058</v>
      </c>
      <c r="O36" s="93"/>
      <c r="P36" s="93">
        <f t="shared" si="12"/>
        <v>8947.058</v>
      </c>
      <c r="Q36" s="93">
        <f t="shared" si="12"/>
        <v>4243.058</v>
      </c>
      <c r="R36" s="111">
        <f t="shared" si="12"/>
        <v>690</v>
      </c>
      <c r="S36" s="95"/>
      <c r="U36" s="33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</row>
    <row r="37" spans="1:45" s="32" customFormat="1" ht="48.75" customHeight="1">
      <c r="A37" s="68"/>
      <c r="B37" s="108" t="s">
        <v>82</v>
      </c>
      <c r="C37" s="71" t="s">
        <v>119</v>
      </c>
      <c r="D37" s="71" t="s">
        <v>128</v>
      </c>
      <c r="E37" s="71" t="s">
        <v>78</v>
      </c>
      <c r="F37" s="71" t="s">
        <v>89</v>
      </c>
      <c r="G37" s="71" t="s">
        <v>137</v>
      </c>
      <c r="H37" s="77">
        <v>1289.932224</v>
      </c>
      <c r="I37" s="94"/>
      <c r="J37" s="94">
        <f>H37</f>
        <v>1289.932224</v>
      </c>
      <c r="K37" s="94">
        <v>904</v>
      </c>
      <c r="L37" s="94"/>
      <c r="M37" s="94">
        <f>K37</f>
        <v>904</v>
      </c>
      <c r="N37" s="94">
        <v>1265.78</v>
      </c>
      <c r="O37" s="94"/>
      <c r="P37" s="94">
        <f>N37</f>
        <v>1265.78</v>
      </c>
      <c r="Q37" s="94">
        <f>N37-K37</f>
        <v>361.78</v>
      </c>
      <c r="R37" s="87">
        <v>361.78</v>
      </c>
      <c r="S37" s="109" t="s">
        <v>98</v>
      </c>
      <c r="U37" s="30"/>
      <c r="V37" s="34"/>
      <c r="W37" s="35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</row>
    <row r="38" spans="1:45" s="32" customFormat="1" ht="36" customHeight="1">
      <c r="A38" s="68"/>
      <c r="B38" s="108" t="s">
        <v>25</v>
      </c>
      <c r="C38" s="80" t="s">
        <v>75</v>
      </c>
      <c r="D38" s="113" t="s">
        <v>129</v>
      </c>
      <c r="E38" s="114" t="s">
        <v>42</v>
      </c>
      <c r="F38" s="115" t="s">
        <v>83</v>
      </c>
      <c r="G38" s="114" t="s">
        <v>138</v>
      </c>
      <c r="H38" s="116">
        <v>3962.189</v>
      </c>
      <c r="I38" s="93">
        <v>2000</v>
      </c>
      <c r="J38" s="93">
        <f>H38-I38</f>
        <v>1962.1889999999999</v>
      </c>
      <c r="K38" s="93">
        <v>1900</v>
      </c>
      <c r="L38" s="93">
        <v>1000</v>
      </c>
      <c r="M38" s="93">
        <v>900</v>
      </c>
      <c r="N38" s="117">
        <v>3826.97</v>
      </c>
      <c r="O38" s="93"/>
      <c r="P38" s="93">
        <f>N38</f>
        <v>3826.97</v>
      </c>
      <c r="Q38" s="94">
        <f>N38-K38</f>
        <v>1926.9699999999998</v>
      </c>
      <c r="R38" s="87">
        <v>163.22</v>
      </c>
      <c r="S38" s="92"/>
      <c r="U38" s="30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</row>
    <row r="39" spans="1:45" s="32" customFormat="1" ht="31.5" customHeight="1">
      <c r="A39" s="68"/>
      <c r="B39" s="108" t="s">
        <v>26</v>
      </c>
      <c r="C39" s="80" t="s">
        <v>76</v>
      </c>
      <c r="D39" s="113" t="s">
        <v>130</v>
      </c>
      <c r="E39" s="114" t="s">
        <v>42</v>
      </c>
      <c r="F39" s="115" t="s">
        <v>83</v>
      </c>
      <c r="G39" s="114" t="s">
        <v>139</v>
      </c>
      <c r="H39" s="116">
        <v>3985.0953</v>
      </c>
      <c r="I39" s="93">
        <v>2000</v>
      </c>
      <c r="J39" s="93">
        <f>H39-I39</f>
        <v>1985.0953</v>
      </c>
      <c r="K39" s="93">
        <v>1900</v>
      </c>
      <c r="L39" s="93">
        <v>1000</v>
      </c>
      <c r="M39" s="93">
        <v>900</v>
      </c>
      <c r="N39" s="117">
        <v>3854.308</v>
      </c>
      <c r="O39" s="93"/>
      <c r="P39" s="93">
        <f>N39</f>
        <v>3854.308</v>
      </c>
      <c r="Q39" s="94">
        <f>N39-K39</f>
        <v>1954.308</v>
      </c>
      <c r="R39" s="87">
        <v>165</v>
      </c>
      <c r="S39" s="92"/>
      <c r="U39" s="30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</row>
    <row r="40" spans="1:45" s="36" customFormat="1" ht="21" customHeight="1">
      <c r="A40" s="61">
        <v>3</v>
      </c>
      <c r="B40" s="108" t="s">
        <v>27</v>
      </c>
      <c r="C40" s="89"/>
      <c r="D40" s="89"/>
      <c r="E40" s="89"/>
      <c r="F40" s="118"/>
      <c r="G40" s="89"/>
      <c r="H40" s="93">
        <f>H41</f>
        <v>838.038</v>
      </c>
      <c r="I40" s="93"/>
      <c r="J40" s="93">
        <f aca="true" t="shared" si="13" ref="J40:R40">J41</f>
        <v>838.038</v>
      </c>
      <c r="K40" s="93">
        <f t="shared" si="13"/>
        <v>510</v>
      </c>
      <c r="L40" s="93"/>
      <c r="M40" s="93">
        <f t="shared" si="13"/>
        <v>510</v>
      </c>
      <c r="N40" s="93">
        <f t="shared" si="13"/>
        <v>831.16</v>
      </c>
      <c r="O40" s="93"/>
      <c r="P40" s="93">
        <f t="shared" si="13"/>
        <v>831.16</v>
      </c>
      <c r="Q40" s="93">
        <f t="shared" si="13"/>
        <v>321.15999999999997</v>
      </c>
      <c r="R40" s="94">
        <f t="shared" si="13"/>
        <v>150</v>
      </c>
      <c r="S40" s="95"/>
      <c r="U40" s="37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</row>
    <row r="41" spans="1:45" s="32" customFormat="1" ht="32.25" customHeight="1" thickBot="1">
      <c r="A41" s="119"/>
      <c r="B41" s="120" t="s">
        <v>77</v>
      </c>
      <c r="C41" s="121" t="s">
        <v>125</v>
      </c>
      <c r="D41" s="121" t="s">
        <v>125</v>
      </c>
      <c r="E41" s="121"/>
      <c r="F41" s="121" t="s">
        <v>83</v>
      </c>
      <c r="G41" s="121" t="s">
        <v>140</v>
      </c>
      <c r="H41" s="122">
        <v>838.038</v>
      </c>
      <c r="I41" s="123"/>
      <c r="J41" s="123">
        <f>H41</f>
        <v>838.038</v>
      </c>
      <c r="K41" s="123">
        <v>510</v>
      </c>
      <c r="L41" s="123"/>
      <c r="M41" s="123">
        <v>510</v>
      </c>
      <c r="N41" s="124">
        <v>831.16</v>
      </c>
      <c r="O41" s="123"/>
      <c r="P41" s="125">
        <f>N41</f>
        <v>831.16</v>
      </c>
      <c r="Q41" s="126">
        <f>N41-K41</f>
        <v>321.15999999999997</v>
      </c>
      <c r="R41" s="126">
        <v>150</v>
      </c>
      <c r="S41" s="127"/>
      <c r="U41" s="30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</row>
    <row r="42" spans="1:18" ht="14.25">
      <c r="A42" s="8"/>
      <c r="B42" s="8"/>
      <c r="H42" s="39"/>
      <c r="I42" s="8"/>
      <c r="J42" s="8"/>
      <c r="K42" s="8"/>
      <c r="L42" s="8"/>
      <c r="M42" s="8"/>
      <c r="N42" s="8"/>
      <c r="O42" s="8"/>
      <c r="P42" s="8"/>
      <c r="Q42" s="8"/>
      <c r="R42" s="39"/>
    </row>
    <row r="43" spans="1:18" ht="14.25">
      <c r="A43" s="8"/>
      <c r="B43" s="8"/>
      <c r="H43" s="39"/>
      <c r="I43" s="8"/>
      <c r="J43" s="8"/>
      <c r="K43" s="8"/>
      <c r="L43" s="8"/>
      <c r="M43" s="8"/>
      <c r="N43" s="8"/>
      <c r="O43" s="8"/>
      <c r="P43" s="8"/>
      <c r="Q43" s="8"/>
      <c r="R43" s="39"/>
    </row>
    <row r="44" spans="1:18" ht="14.25">
      <c r="A44" s="8"/>
      <c r="B44" s="8"/>
      <c r="H44" s="39"/>
      <c r="I44" s="8"/>
      <c r="J44" s="8"/>
      <c r="K44" s="8"/>
      <c r="L44" s="8"/>
      <c r="M44" s="8"/>
      <c r="N44" s="8"/>
      <c r="O44" s="8"/>
      <c r="P44" s="8"/>
      <c r="Q44" s="8"/>
      <c r="R44" s="39"/>
    </row>
    <row r="45" spans="1:18" ht="14.25">
      <c r="A45" s="8"/>
      <c r="B45" s="8"/>
      <c r="H45" s="39"/>
      <c r="I45" s="8"/>
      <c r="J45" s="8"/>
      <c r="K45" s="8"/>
      <c r="L45" s="8"/>
      <c r="M45" s="8"/>
      <c r="N45" s="8"/>
      <c r="O45" s="8"/>
      <c r="P45" s="8"/>
      <c r="Q45" s="8"/>
      <c r="R45" s="39"/>
    </row>
    <row r="46" spans="1:18" ht="14.25">
      <c r="A46" s="8"/>
      <c r="B46" s="8"/>
      <c r="H46" s="39"/>
      <c r="I46" s="8"/>
      <c r="J46" s="8"/>
      <c r="K46" s="8"/>
      <c r="L46" s="8"/>
      <c r="M46" s="8"/>
      <c r="N46" s="8"/>
      <c r="O46" s="8"/>
      <c r="P46" s="8"/>
      <c r="Q46" s="8"/>
      <c r="R46" s="39"/>
    </row>
    <row r="47" spans="1:18" ht="14.25">
      <c r="A47" s="8"/>
      <c r="B47" s="8"/>
      <c r="H47" s="39"/>
      <c r="I47" s="8"/>
      <c r="J47" s="8"/>
      <c r="K47" s="8"/>
      <c r="L47" s="8"/>
      <c r="M47" s="8"/>
      <c r="N47" s="8"/>
      <c r="O47" s="8"/>
      <c r="P47" s="8"/>
      <c r="Q47" s="8"/>
      <c r="R47" s="39"/>
    </row>
    <row r="48" spans="1:18" ht="14.25">
      <c r="A48" s="8"/>
      <c r="B48" s="8"/>
      <c r="H48" s="39"/>
      <c r="I48" s="8"/>
      <c r="J48" s="8"/>
      <c r="K48" s="8"/>
      <c r="L48" s="8"/>
      <c r="M48" s="8"/>
      <c r="N48" s="8"/>
      <c r="O48" s="8"/>
      <c r="P48" s="8"/>
      <c r="Q48" s="8"/>
      <c r="R48" s="39"/>
    </row>
    <row r="49" spans="8:18" ht="14.25">
      <c r="H49" s="39"/>
      <c r="I49" s="8"/>
      <c r="J49" s="8"/>
      <c r="K49" s="8"/>
      <c r="L49" s="8"/>
      <c r="M49" s="8"/>
      <c r="N49" s="8"/>
      <c r="O49" s="8"/>
      <c r="P49" s="8"/>
      <c r="Q49" s="8"/>
      <c r="R49" s="39"/>
    </row>
    <row r="105" ht="14.25"/>
  </sheetData>
  <sheetProtection/>
  <mergeCells count="33">
    <mergeCell ref="A1:B1"/>
    <mergeCell ref="A2:S2"/>
    <mergeCell ref="G7:J8"/>
    <mergeCell ref="G9:G11"/>
    <mergeCell ref="Q1:S1"/>
    <mergeCell ref="A3:S3"/>
    <mergeCell ref="A5:S5"/>
    <mergeCell ref="C7:C11"/>
    <mergeCell ref="A7:A11"/>
    <mergeCell ref="B7:B11"/>
    <mergeCell ref="D7:D11"/>
    <mergeCell ref="Q7:Q11"/>
    <mergeCell ref="H9:H11"/>
    <mergeCell ref="I9:J9"/>
    <mergeCell ref="F7:F11"/>
    <mergeCell ref="I10:I11"/>
    <mergeCell ref="J10:J11"/>
    <mergeCell ref="E7:E11"/>
    <mergeCell ref="Q6:S6"/>
    <mergeCell ref="K9:K11"/>
    <mergeCell ref="S7:S11"/>
    <mergeCell ref="N9:N11"/>
    <mergeCell ref="L9:M9"/>
    <mergeCell ref="H1:I1"/>
    <mergeCell ref="N7:P8"/>
    <mergeCell ref="K7:M8"/>
    <mergeCell ref="O10:O11"/>
    <mergeCell ref="P10:P11"/>
    <mergeCell ref="O9:P9"/>
    <mergeCell ref="L10:L11"/>
    <mergeCell ref="M10:M11"/>
    <mergeCell ref="A4:S4"/>
    <mergeCell ref="R7:R11"/>
  </mergeCells>
  <printOptions/>
  <pageMargins left="0.38" right="0.25" top="0.5" bottom="0.5" header="0.5" footer="0.5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G1" sqref="G1:H1"/>
    </sheetView>
  </sheetViews>
  <sheetFormatPr defaultColWidth="9.140625" defaultRowHeight="12.75"/>
  <cols>
    <col min="1" max="1" width="5.8515625" style="0" customWidth="1"/>
    <col min="2" max="2" width="37.8515625" style="0" customWidth="1"/>
    <col min="3" max="3" width="15.7109375" style="0" customWidth="1"/>
    <col min="4" max="4" width="13.00390625" style="0" customWidth="1"/>
    <col min="5" max="5" width="10.57421875" style="0" customWidth="1"/>
    <col min="6" max="6" width="13.421875" style="0" customWidth="1"/>
    <col min="7" max="7" width="13.140625" style="0" customWidth="1"/>
    <col min="8" max="8" width="12.00390625" style="0" customWidth="1"/>
    <col min="9" max="9" width="10.57421875" style="0" customWidth="1"/>
    <col min="10" max="10" width="14.140625" style="0" customWidth="1"/>
    <col min="11" max="11" width="10.7109375" style="0" customWidth="1"/>
    <col min="12" max="12" width="11.421875" style="0" customWidth="1"/>
    <col min="13" max="13" width="14.28125" style="0" customWidth="1"/>
    <col min="14" max="14" width="12.57421875" style="0" customWidth="1"/>
    <col min="15" max="15" width="12.28125" style="0" customWidth="1"/>
    <col min="16" max="16" width="15.28125" style="0" customWidth="1"/>
    <col min="18" max="18" width="11.7109375" style="0" customWidth="1"/>
    <col min="19" max="19" width="13.7109375" style="0" customWidth="1"/>
  </cols>
  <sheetData>
    <row r="1" spans="1:16" s="171" customFormat="1" ht="21" customHeight="1">
      <c r="A1" s="196" t="s">
        <v>61</v>
      </c>
      <c r="B1" s="196"/>
      <c r="C1" s="196"/>
      <c r="D1" s="136"/>
      <c r="E1" s="136"/>
      <c r="F1" s="136"/>
      <c r="G1" s="164" t="s">
        <v>159</v>
      </c>
      <c r="H1" s="164"/>
      <c r="I1" s="136"/>
      <c r="J1" s="136"/>
      <c r="K1" s="136"/>
      <c r="L1" s="136"/>
      <c r="M1" s="136"/>
      <c r="N1" s="136"/>
      <c r="O1" s="196" t="s">
        <v>156</v>
      </c>
      <c r="P1" s="196"/>
    </row>
    <row r="2" spans="1:16" ht="20.25" customHeight="1">
      <c r="A2" s="137" t="s">
        <v>158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8.75" customHeight="1">
      <c r="A3" s="163" t="s">
        <v>63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21.75" customHeight="1" hidden="1">
      <c r="A4" s="163" t="s">
        <v>58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21.75" customHeight="1" hidden="1">
      <c r="A5" s="163" t="s">
        <v>54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9.5" customHeight="1" hidden="1">
      <c r="A6" s="163" t="s">
        <v>55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9.5" customHeight="1" hidden="1">
      <c r="A7" s="163" t="s">
        <v>56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5.75">
      <c r="A8" s="138"/>
      <c r="B8" s="138"/>
      <c r="C8" s="139"/>
      <c r="D8" s="140"/>
      <c r="E8" s="138"/>
      <c r="F8" s="138"/>
      <c r="G8" s="138"/>
      <c r="H8" s="138"/>
      <c r="I8" s="138"/>
      <c r="J8" s="138"/>
      <c r="K8" s="2"/>
      <c r="L8" s="138"/>
      <c r="M8" s="138"/>
      <c r="N8" s="138"/>
      <c r="O8" s="165" t="s">
        <v>64</v>
      </c>
      <c r="P8" s="165"/>
    </row>
    <row r="9" spans="1:16" ht="15.75" customHeight="1">
      <c r="A9" s="189" t="s">
        <v>65</v>
      </c>
      <c r="B9" s="189" t="s">
        <v>31</v>
      </c>
      <c r="C9" s="189" t="s">
        <v>32</v>
      </c>
      <c r="D9" s="189" t="s">
        <v>1</v>
      </c>
      <c r="E9" s="189" t="s">
        <v>33</v>
      </c>
      <c r="F9" s="189" t="s">
        <v>34</v>
      </c>
      <c r="G9" s="189" t="s">
        <v>117</v>
      </c>
      <c r="H9" s="189"/>
      <c r="I9" s="189"/>
      <c r="J9" s="189" t="s">
        <v>116</v>
      </c>
      <c r="K9" s="189"/>
      <c r="L9" s="189"/>
      <c r="M9" s="192" t="s">
        <v>118</v>
      </c>
      <c r="N9" s="189" t="s">
        <v>2</v>
      </c>
      <c r="O9" s="189" t="s">
        <v>35</v>
      </c>
      <c r="P9" s="189" t="s">
        <v>21</v>
      </c>
    </row>
    <row r="10" spans="1:16" ht="12.7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95"/>
      <c r="L10" s="189"/>
      <c r="M10" s="193"/>
      <c r="N10" s="189"/>
      <c r="O10" s="189"/>
      <c r="P10" s="189"/>
    </row>
    <row r="11" spans="1:16" ht="15.75" customHeight="1">
      <c r="A11" s="189"/>
      <c r="B11" s="189"/>
      <c r="C11" s="189"/>
      <c r="D11" s="189"/>
      <c r="E11" s="189"/>
      <c r="F11" s="189"/>
      <c r="G11" s="190" t="s">
        <v>112</v>
      </c>
      <c r="H11" s="191" t="s">
        <v>102</v>
      </c>
      <c r="I11" s="191"/>
      <c r="J11" s="190" t="s">
        <v>36</v>
      </c>
      <c r="K11" s="190" t="s">
        <v>4</v>
      </c>
      <c r="L11" s="190"/>
      <c r="M11" s="193"/>
      <c r="N11" s="189"/>
      <c r="O11" s="189"/>
      <c r="P11" s="189"/>
    </row>
    <row r="12" spans="1:16" ht="15.75" customHeight="1">
      <c r="A12" s="189"/>
      <c r="B12" s="189"/>
      <c r="C12" s="189"/>
      <c r="D12" s="189"/>
      <c r="E12" s="189"/>
      <c r="F12" s="189"/>
      <c r="G12" s="190"/>
      <c r="H12" s="191"/>
      <c r="I12" s="191"/>
      <c r="J12" s="190"/>
      <c r="K12" s="190"/>
      <c r="L12" s="190"/>
      <c r="M12" s="193"/>
      <c r="N12" s="189"/>
      <c r="O12" s="189"/>
      <c r="P12" s="189"/>
    </row>
    <row r="13" spans="1:16" ht="48" customHeight="1">
      <c r="A13" s="189"/>
      <c r="B13" s="189"/>
      <c r="C13" s="189"/>
      <c r="D13" s="189"/>
      <c r="E13" s="189"/>
      <c r="F13" s="189"/>
      <c r="G13" s="190"/>
      <c r="H13" s="143" t="s">
        <v>160</v>
      </c>
      <c r="I13" s="142" t="s">
        <v>37</v>
      </c>
      <c r="J13" s="190"/>
      <c r="K13" s="142" t="s">
        <v>38</v>
      </c>
      <c r="L13" s="142" t="s">
        <v>39</v>
      </c>
      <c r="M13" s="194"/>
      <c r="N13" s="189"/>
      <c r="O13" s="189"/>
      <c r="P13" s="189"/>
    </row>
    <row r="14" spans="1:16" s="3" customFormat="1" ht="25.5" customHeight="1">
      <c r="A14" s="144"/>
      <c r="B14" s="145" t="s">
        <v>40</v>
      </c>
      <c r="C14" s="144"/>
      <c r="D14" s="144"/>
      <c r="E14" s="146"/>
      <c r="F14" s="144"/>
      <c r="G14" s="146"/>
      <c r="H14" s="147">
        <f>H15+H17+H20</f>
        <v>16362.136193</v>
      </c>
      <c r="I14" s="148">
        <f aca="true" t="shared" si="0" ref="I14:O14">I15+I17+I20</f>
        <v>7000</v>
      </c>
      <c r="J14" s="149">
        <f t="shared" si="0"/>
        <v>8925</v>
      </c>
      <c r="K14" s="149">
        <f t="shared" si="0"/>
        <v>4500</v>
      </c>
      <c r="L14" s="149">
        <f t="shared" si="0"/>
        <v>4425</v>
      </c>
      <c r="M14" s="147">
        <f t="shared" si="0"/>
        <v>13682.127</v>
      </c>
      <c r="N14" s="147">
        <f t="shared" si="0"/>
        <v>7095.227000000001</v>
      </c>
      <c r="O14" s="147">
        <f t="shared" si="0"/>
        <v>2000</v>
      </c>
      <c r="P14" s="150"/>
    </row>
    <row r="15" spans="1:18" s="3" customFormat="1" ht="26.25" customHeight="1">
      <c r="A15" s="144" t="s">
        <v>7</v>
      </c>
      <c r="B15" s="151" t="s">
        <v>103</v>
      </c>
      <c r="C15" s="144"/>
      <c r="D15" s="144"/>
      <c r="E15" s="146"/>
      <c r="F15" s="144"/>
      <c r="G15" s="146"/>
      <c r="H15" s="147">
        <f>H16</f>
        <v>4276.751893</v>
      </c>
      <c r="I15" s="148">
        <f aca="true" t="shared" si="1" ref="I15:O15">I16</f>
        <v>1500</v>
      </c>
      <c r="J15" s="149">
        <f t="shared" si="1"/>
        <v>3800</v>
      </c>
      <c r="K15" s="149">
        <f t="shared" si="1"/>
        <v>1500</v>
      </c>
      <c r="L15" s="149">
        <f t="shared" si="1"/>
        <v>2300</v>
      </c>
      <c r="M15" s="147">
        <f t="shared" si="1"/>
        <v>4200.849</v>
      </c>
      <c r="N15" s="147">
        <f>M15-J15</f>
        <v>400.84900000000016</v>
      </c>
      <c r="O15" s="147">
        <f t="shared" si="1"/>
        <v>400.84900000000016</v>
      </c>
      <c r="P15" s="150"/>
      <c r="R15" s="4"/>
    </row>
    <row r="16" spans="1:16" ht="33" customHeight="1">
      <c r="A16" s="143">
        <v>1</v>
      </c>
      <c r="B16" s="152" t="s">
        <v>8</v>
      </c>
      <c r="C16" s="143" t="s">
        <v>76</v>
      </c>
      <c r="D16" s="143" t="s">
        <v>101</v>
      </c>
      <c r="E16" s="80" t="s">
        <v>109</v>
      </c>
      <c r="F16" s="143" t="s">
        <v>87</v>
      </c>
      <c r="G16" s="96" t="s">
        <v>113</v>
      </c>
      <c r="H16" s="117">
        <v>4276.751893</v>
      </c>
      <c r="I16" s="153">
        <v>1500</v>
      </c>
      <c r="J16" s="154">
        <v>3800</v>
      </c>
      <c r="K16" s="153">
        <v>1500</v>
      </c>
      <c r="L16" s="153">
        <f>J16-K16</f>
        <v>2300</v>
      </c>
      <c r="M16" s="117">
        <v>4200.849</v>
      </c>
      <c r="N16" s="155">
        <f>M16-J16</f>
        <v>400.84900000000016</v>
      </c>
      <c r="O16" s="155">
        <f>M16-J16</f>
        <v>400.84900000000016</v>
      </c>
      <c r="P16" s="143" t="s">
        <v>41</v>
      </c>
    </row>
    <row r="17" spans="1:16" ht="21.75" customHeight="1">
      <c r="A17" s="141" t="s">
        <v>9</v>
      </c>
      <c r="B17" s="151" t="s">
        <v>104</v>
      </c>
      <c r="C17" s="156"/>
      <c r="D17" s="156"/>
      <c r="E17" s="150"/>
      <c r="F17" s="157"/>
      <c r="G17" s="150"/>
      <c r="H17" s="158">
        <f>SUM(H18:H19)</f>
        <v>7947.284299999999</v>
      </c>
      <c r="I17" s="158">
        <f aca="true" t="shared" si="2" ref="I17:O17">SUM(I18:I19)</f>
        <v>4000</v>
      </c>
      <c r="J17" s="159" t="s">
        <v>115</v>
      </c>
      <c r="K17" s="158">
        <f t="shared" si="2"/>
        <v>2000</v>
      </c>
      <c r="L17" s="158">
        <f t="shared" si="2"/>
        <v>1800</v>
      </c>
      <c r="M17" s="158">
        <f t="shared" si="2"/>
        <v>7681.278</v>
      </c>
      <c r="N17" s="147">
        <f>M17-J17</f>
        <v>3881.2780000000002</v>
      </c>
      <c r="O17" s="160">
        <f t="shared" si="2"/>
        <v>1000</v>
      </c>
      <c r="P17" s="144"/>
    </row>
    <row r="18" spans="1:19" ht="33" customHeight="1">
      <c r="A18" s="142">
        <v>1</v>
      </c>
      <c r="B18" s="161" t="s">
        <v>12</v>
      </c>
      <c r="C18" s="143" t="s">
        <v>76</v>
      </c>
      <c r="D18" s="162" t="s">
        <v>106</v>
      </c>
      <c r="E18" s="166" t="s">
        <v>110</v>
      </c>
      <c r="F18" s="167" t="s">
        <v>83</v>
      </c>
      <c r="G18" s="166" t="s">
        <v>96</v>
      </c>
      <c r="H18" s="168">
        <v>3985.0953</v>
      </c>
      <c r="I18" s="169">
        <v>2000</v>
      </c>
      <c r="J18" s="169">
        <v>1900</v>
      </c>
      <c r="K18" s="169">
        <v>1000</v>
      </c>
      <c r="L18" s="169">
        <v>900</v>
      </c>
      <c r="M18" s="117">
        <v>3854.308</v>
      </c>
      <c r="N18" s="155">
        <v>1954.308</v>
      </c>
      <c r="O18" s="170">
        <v>500</v>
      </c>
      <c r="P18" s="143" t="s">
        <v>43</v>
      </c>
      <c r="Q18" s="6"/>
      <c r="R18" s="1"/>
      <c r="S18" s="5"/>
    </row>
    <row r="19" spans="1:19" ht="34.5" customHeight="1">
      <c r="A19" s="142">
        <v>2</v>
      </c>
      <c r="B19" s="161" t="s">
        <v>11</v>
      </c>
      <c r="C19" s="143" t="s">
        <v>76</v>
      </c>
      <c r="D19" s="162" t="s">
        <v>107</v>
      </c>
      <c r="E19" s="166" t="s">
        <v>110</v>
      </c>
      <c r="F19" s="167" t="s">
        <v>90</v>
      </c>
      <c r="G19" s="166" t="s">
        <v>95</v>
      </c>
      <c r="H19" s="168">
        <v>3962.189</v>
      </c>
      <c r="I19" s="169">
        <v>2000</v>
      </c>
      <c r="J19" s="169">
        <v>1900</v>
      </c>
      <c r="K19" s="169">
        <v>1000</v>
      </c>
      <c r="L19" s="169">
        <v>900</v>
      </c>
      <c r="M19" s="117">
        <v>3826.97</v>
      </c>
      <c r="N19" s="155">
        <v>1926.97</v>
      </c>
      <c r="O19" s="170">
        <v>500</v>
      </c>
      <c r="P19" s="143" t="s">
        <v>53</v>
      </c>
      <c r="Q19" s="6"/>
      <c r="R19" s="1"/>
      <c r="S19" s="5"/>
    </row>
    <row r="20" spans="1:16" ht="33" customHeight="1">
      <c r="A20" s="141" t="s">
        <v>44</v>
      </c>
      <c r="B20" s="151" t="s">
        <v>105</v>
      </c>
      <c r="C20" s="156"/>
      <c r="D20" s="156"/>
      <c r="E20" s="150"/>
      <c r="F20" s="157"/>
      <c r="G20" s="150"/>
      <c r="H20" s="158">
        <f>H21</f>
        <v>4138.1</v>
      </c>
      <c r="I20" s="158">
        <f aca="true" t="shared" si="3" ref="I20:O20">I21</f>
        <v>1500</v>
      </c>
      <c r="J20" s="158">
        <f t="shared" si="3"/>
        <v>1325</v>
      </c>
      <c r="K20" s="158">
        <f t="shared" si="3"/>
        <v>1000</v>
      </c>
      <c r="L20" s="158">
        <f t="shared" si="3"/>
        <v>325</v>
      </c>
      <c r="M20" s="158">
        <f t="shared" si="3"/>
        <v>1800</v>
      </c>
      <c r="N20" s="147">
        <f>N21</f>
        <v>2813.1000000000004</v>
      </c>
      <c r="O20" s="160">
        <f t="shared" si="3"/>
        <v>599.151</v>
      </c>
      <c r="P20" s="144"/>
    </row>
    <row r="21" spans="1:18" ht="32.25" customHeight="1">
      <c r="A21" s="142">
        <v>1</v>
      </c>
      <c r="B21" s="152" t="s">
        <v>10</v>
      </c>
      <c r="C21" s="143" t="s">
        <v>75</v>
      </c>
      <c r="D21" s="143" t="s">
        <v>108</v>
      </c>
      <c r="E21" s="80" t="s">
        <v>111</v>
      </c>
      <c r="F21" s="143" t="s">
        <v>88</v>
      </c>
      <c r="G21" s="96" t="s">
        <v>114</v>
      </c>
      <c r="H21" s="117">
        <v>4138.1</v>
      </c>
      <c r="I21" s="153">
        <v>1500</v>
      </c>
      <c r="J21" s="153">
        <v>1325</v>
      </c>
      <c r="K21" s="153">
        <v>1000</v>
      </c>
      <c r="L21" s="153">
        <v>325</v>
      </c>
      <c r="M21" s="153">
        <v>1800</v>
      </c>
      <c r="N21" s="155">
        <f>H21-J21</f>
        <v>2813.1000000000004</v>
      </c>
      <c r="O21" s="155">
        <v>599.151</v>
      </c>
      <c r="P21" s="143"/>
      <c r="R21" s="1"/>
    </row>
  </sheetData>
  <mergeCells count="26">
    <mergeCell ref="O8:P8"/>
    <mergeCell ref="A2:P2"/>
    <mergeCell ref="A5:P5"/>
    <mergeCell ref="A6:P6"/>
    <mergeCell ref="A7:P7"/>
    <mergeCell ref="A1:C1"/>
    <mergeCell ref="A4:P4"/>
    <mergeCell ref="O1:P1"/>
    <mergeCell ref="A3:P3"/>
    <mergeCell ref="G1:H1"/>
    <mergeCell ref="A9:A13"/>
    <mergeCell ref="B9:B13"/>
    <mergeCell ref="C9:C13"/>
    <mergeCell ref="D9:D13"/>
    <mergeCell ref="E9:E13"/>
    <mergeCell ref="F9:F13"/>
    <mergeCell ref="G9:I10"/>
    <mergeCell ref="J9:L10"/>
    <mergeCell ref="O9:O13"/>
    <mergeCell ref="P9:P13"/>
    <mergeCell ref="G11:G13"/>
    <mergeCell ref="H11:I12"/>
    <mergeCell ref="J11:J13"/>
    <mergeCell ref="K11:L12"/>
    <mergeCell ref="N9:N13"/>
    <mergeCell ref="M9:M13"/>
  </mergeCells>
  <printOptions/>
  <pageMargins left="0.63" right="0.58" top="0.53" bottom="1" header="0.31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Cong ty Co phan May tinh 68</cp:lastModifiedBy>
  <cp:lastPrinted>2013-12-26T00:30:30Z</cp:lastPrinted>
  <dcterms:created xsi:type="dcterms:W3CDTF">2012-12-18T06:48:53Z</dcterms:created>
  <dcterms:modified xsi:type="dcterms:W3CDTF">2014-02-17T00:27:08Z</dcterms:modified>
  <cp:category/>
  <cp:version/>
  <cp:contentType/>
  <cp:contentStatus/>
</cp:coreProperties>
</file>